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uspicious\AAA - Standard Documents\Budget Templates\Not templates Budgets 2023 11.5% Super\"/>
    </mc:Choice>
  </mc:AlternateContent>
  <xr:revisionPtr revIDLastSave="0" documentId="14_{FE6C10A6-DC7A-4865-A1E5-38D1B6D52473}" xr6:coauthVersionLast="36" xr6:coauthVersionMax="36" xr10:uidLastSave="{00000000-0000-0000-0000-000000000000}"/>
  <bookViews>
    <workbookView xWindow="0" yWindow="0" windowWidth="23040" windowHeight="9300" xr2:uid="{00000000-000D-0000-FFFF-FFFF00000000}"/>
  </bookViews>
  <sheets>
    <sheet name="Budget" sheetId="7" r:id="rId1"/>
    <sheet name="Award Rates" sheetId="14" r:id="rId2"/>
    <sheet name="Box Calculator" sheetId="15" r:id="rId3"/>
  </sheets>
  <definedNames>
    <definedName name="_xlnm.Print_Area" localSheetId="1">'Award Rates'!$A$1:$F$33</definedName>
    <definedName name="_xlnm.Print_Area" localSheetId="0">Budget!$A$1:$C$103</definedName>
  </definedNames>
  <calcPr calcId="191029"/>
</workbook>
</file>

<file path=xl/calcChain.xml><?xml version="1.0" encoding="utf-8"?>
<calcChain xmlns="http://schemas.openxmlformats.org/spreadsheetml/2006/main">
  <c r="E13" i="15" l="1"/>
  <c r="E14" i="15"/>
  <c r="E15" i="15"/>
  <c r="E16" i="15"/>
  <c r="E7" i="15" l="1"/>
  <c r="G17" i="15"/>
  <c r="F17" i="15"/>
  <c r="F16" i="15"/>
  <c r="F15" i="15"/>
  <c r="F14" i="15"/>
  <c r="F13" i="15"/>
  <c r="E17" i="15"/>
  <c r="B15" i="15" l="1"/>
  <c r="D17" i="15"/>
  <c r="D16" i="15"/>
  <c r="D15" i="15"/>
  <c r="D14" i="15"/>
  <c r="D13" i="15"/>
  <c r="B25" i="7" l="1"/>
  <c r="B82" i="7"/>
  <c r="F9" i="15" l="1"/>
  <c r="D8" i="15" l="1"/>
  <c r="E8" i="15" s="1"/>
  <c r="G8" i="15" s="1"/>
  <c r="D7" i="15"/>
  <c r="G7" i="15" s="1"/>
  <c r="D6" i="15"/>
  <c r="E6" i="15" s="1"/>
  <c r="G6" i="15" s="1"/>
  <c r="G9" i="15" l="1"/>
  <c r="G13" i="15" l="1"/>
  <c r="E27" i="14"/>
  <c r="F27" i="14"/>
  <c r="H27" i="14"/>
  <c r="J27" i="14"/>
  <c r="D31" i="14"/>
  <c r="F31" i="14"/>
  <c r="H31" i="14"/>
  <c r="J31" i="14"/>
  <c r="H35" i="14"/>
  <c r="J35" i="14"/>
  <c r="H36" i="14"/>
  <c r="I36" i="14"/>
  <c r="J36" i="14"/>
  <c r="H37" i="14"/>
  <c r="I37" i="14"/>
  <c r="J37" i="14"/>
  <c r="H38" i="14"/>
  <c r="I38" i="14"/>
  <c r="J38" i="14"/>
  <c r="H39" i="14"/>
  <c r="J39" i="14"/>
  <c r="H40" i="14"/>
  <c r="I40" i="14"/>
  <c r="J40" i="14"/>
  <c r="H41" i="14"/>
  <c r="I41" i="14"/>
  <c r="J41" i="14"/>
  <c r="H42" i="14"/>
  <c r="J42" i="14"/>
  <c r="H43" i="14"/>
  <c r="I43" i="14"/>
  <c r="J43" i="14"/>
  <c r="G14" i="15" l="1"/>
  <c r="G15" i="15"/>
  <c r="G16" i="15"/>
  <c r="C103" i="7"/>
  <c r="B90" i="7" s="1"/>
  <c r="B83" i="7"/>
  <c r="B70" i="7" s="1"/>
  <c r="B88" i="7" l="1"/>
  <c r="B89" i="7" s="1"/>
  <c r="B91" i="7" s="1"/>
  <c r="B17" i="7"/>
  <c r="B26" i="7" s="1"/>
  <c r="B93" i="7" l="1"/>
</calcChain>
</file>

<file path=xl/sharedStrings.xml><?xml version="1.0" encoding="utf-8"?>
<sst xmlns="http://schemas.openxmlformats.org/spreadsheetml/2006/main" count="205" uniqueCount="184">
  <si>
    <t>Ticket Prices</t>
  </si>
  <si>
    <t>Net</t>
  </si>
  <si>
    <t>Capacity</t>
  </si>
  <si>
    <t>Adult</t>
  </si>
  <si>
    <t>Concession</t>
  </si>
  <si>
    <t>Total Income</t>
  </si>
  <si>
    <t>Total Expenses</t>
  </si>
  <si>
    <t>No. Shows</t>
  </si>
  <si>
    <t>Total Capacity</t>
  </si>
  <si>
    <t>In Kind</t>
  </si>
  <si>
    <t>Workcover @3%</t>
  </si>
  <si>
    <t>Contingency</t>
  </si>
  <si>
    <t>Total Expenses (Less Auspice Fee )</t>
  </si>
  <si>
    <t>Auspice Fee @5%</t>
  </si>
  <si>
    <t>INCOME</t>
  </si>
  <si>
    <t>Printing &amp; Photocopying</t>
  </si>
  <si>
    <t>Notes</t>
  </si>
  <si>
    <t>In Kind Expenses</t>
  </si>
  <si>
    <t>Provider Name</t>
  </si>
  <si>
    <t>Project Name:</t>
  </si>
  <si>
    <t>Venue Split</t>
  </si>
  <si>
    <t>Client Split</t>
  </si>
  <si>
    <t>Volunteers, Honorariums &amp; Stipends</t>
  </si>
  <si>
    <t>Performer (Adult) - Category 1, Grade 2</t>
  </si>
  <si>
    <t>Musician - Level 9</t>
  </si>
  <si>
    <t>Level 6</t>
  </si>
  <si>
    <t xml:space="preserve">Group and Early bird </t>
  </si>
  <si>
    <t>EXPENSES</t>
  </si>
  <si>
    <t>Description of services of goods provided</t>
  </si>
  <si>
    <t>Amount (value of goods or services provided)</t>
  </si>
  <si>
    <t xml:space="preserve">Admin Overheads </t>
  </si>
  <si>
    <t>Company Fee</t>
  </si>
  <si>
    <t>Funding (change description as required)</t>
  </si>
  <si>
    <t>Production Costs (change description as required)</t>
  </si>
  <si>
    <t>Other Income (change description as required)</t>
  </si>
  <si>
    <t>Marketing (change description as required)</t>
  </si>
  <si>
    <t>Overheads (change description as required)</t>
  </si>
  <si>
    <t>In Kind Support (is payment in goods or services, not payment of money)</t>
  </si>
  <si>
    <t>Less GST</t>
  </si>
  <si>
    <t>% of Sales</t>
  </si>
  <si>
    <t>Ave. Ticket Price</t>
  </si>
  <si>
    <t>Enter $</t>
  </si>
  <si>
    <t>Less complimentary tickets</t>
  </si>
  <si>
    <t>Total Box Office</t>
  </si>
  <si>
    <t>If you are splitting the ticket sales with your venue or another party, look at the figure in cell F23.</t>
  </si>
  <si>
    <t>ONLY CHANGE THE WHITE CELLS.</t>
  </si>
  <si>
    <t>Live Performance Award - Summary of Rates</t>
  </si>
  <si>
    <t>CLASSIFICATION</t>
  </si>
  <si>
    <t>WEEKLY EMPLOYEES</t>
  </si>
  <si>
    <t>CASUAL EMPLOYEES (25%)</t>
  </si>
  <si>
    <t>Per Performance</t>
  </si>
  <si>
    <t>Rehearsals (per hour)</t>
  </si>
  <si>
    <t>MUSICIANS</t>
  </si>
  <si>
    <t>PRODUCTION &amp; SUPPORT STAFF</t>
  </si>
  <si>
    <t>Award Classification</t>
  </si>
  <si>
    <t>Production &amp; Support Staff Classification</t>
  </si>
  <si>
    <t>Level 1</t>
  </si>
  <si>
    <t>Level 2</t>
  </si>
  <si>
    <t>Level 3</t>
  </si>
  <si>
    <t>Level 4</t>
  </si>
  <si>
    <t>Level 5</t>
  </si>
  <si>
    <t>Level 8</t>
  </si>
  <si>
    <t>Level 10</t>
  </si>
  <si>
    <t>Level 13</t>
  </si>
  <si>
    <t>Technical Manager</t>
  </si>
  <si>
    <t xml:space="preserve">Below we have included some of the rates we commonly use. </t>
  </si>
  <si>
    <t>If you would like a copy of the full document, please contact your Client Manager.</t>
  </si>
  <si>
    <t>TOTAL</t>
  </si>
  <si>
    <t xml:space="preserve">Client Name: </t>
  </si>
  <si>
    <t>Enter #</t>
  </si>
  <si>
    <t>Enter Total $</t>
  </si>
  <si>
    <t>Wages &amp; Fees (change description as required)</t>
  </si>
  <si>
    <t>Per Diems (Travelling Allowance)</t>
  </si>
  <si>
    <t>GENERAL</t>
  </si>
  <si>
    <t>Ordinary Hours of Work</t>
  </si>
  <si>
    <t>• The ordinary hours of work are 38 in any one week. Such hours will be worked on not more than six days in any one week.</t>
  </si>
  <si>
    <t xml:space="preserve">Overtime and Penalty Rates: </t>
  </si>
  <si>
    <t>• All time worked in excess of eight hours on any one day will be paid for at the rate of time and a half for the first two hours and double time thereafter.</t>
  </si>
  <si>
    <t>• All time worked in excess of 38 hours in any one week will be paid at the rate of time and a half for the first two hours and double time thereafter.</t>
  </si>
  <si>
    <t xml:space="preserve">Public Holidays &amp; Sundays: </t>
  </si>
  <si>
    <t>• Employees are to be paid double time.</t>
  </si>
  <si>
    <t>Weekly 
(Mon-Sat)</t>
  </si>
  <si>
    <t>Hourly
(Mon-Sat)</t>
  </si>
  <si>
    <t>Hourly
(Sun)</t>
  </si>
  <si>
    <t>Per Performance 
(Sun)</t>
  </si>
  <si>
    <t>Rehearsals (per hour)
(Sun)</t>
  </si>
  <si>
    <t>Per Hour 
(Mon-Sat)</t>
  </si>
  <si>
    <t>Per 3 Hour Call
(Mon-Sat)</t>
  </si>
  <si>
    <t>Per 3 Hour Call (Sun)</t>
  </si>
  <si>
    <t>Per Hour
(Mon-Sat)</t>
  </si>
  <si>
    <t>Per Hour 
(Sun)</t>
  </si>
  <si>
    <t>Weekly Rate 
(Mon-Sat)</t>
  </si>
  <si>
    <t>Hourly Rate 
(Mon-Sat)</t>
  </si>
  <si>
    <t>Casual Rate
(Mon-Sat)</t>
  </si>
  <si>
    <t>PLEASE REFER TO CLAUSE 63 IN THE AWARD FOR FURTHER OVERTIME AND PENALTY RATES</t>
  </si>
  <si>
    <t xml:space="preserve">Sunday and Public Hols </t>
  </si>
  <si>
    <t>LIVE PERFORMANCE AWARD 2020</t>
  </si>
  <si>
    <t>Financial Audit</t>
  </si>
  <si>
    <t>Artist Contribution</t>
  </si>
  <si>
    <t>Donations</t>
  </si>
  <si>
    <t>Sponsorship</t>
  </si>
  <si>
    <t>Fundraising</t>
  </si>
  <si>
    <t>Rehearsal Venue</t>
  </si>
  <si>
    <t>Performance Venue</t>
  </si>
  <si>
    <t>Lighting Equipment Hire</t>
  </si>
  <si>
    <t>Sound Equipment Hire</t>
  </si>
  <si>
    <t>Set Construction &amp; Materials</t>
  </si>
  <si>
    <t>Production Consumables</t>
  </si>
  <si>
    <t>Accommodation</t>
  </si>
  <si>
    <t xml:space="preserve">Travel </t>
  </si>
  <si>
    <t>Van/Car Hire</t>
  </si>
  <si>
    <t>Publicist/Publicity</t>
  </si>
  <si>
    <t>Design</t>
  </si>
  <si>
    <t>Distribution</t>
  </si>
  <si>
    <t>Documentation</t>
  </si>
  <si>
    <t>Advertising</t>
  </si>
  <si>
    <t>Printing and Photocopying</t>
  </si>
  <si>
    <t>Live Performance Australia has produced a table outlining wages and allowances provided for by the Live Performance Award 2020.</t>
  </si>
  <si>
    <t>Per Hour
(Sun)
3hr min</t>
  </si>
  <si>
    <t>Casual Rate (Sun / PH)</t>
  </si>
  <si>
    <t>Access Costs (change description as required)</t>
  </si>
  <si>
    <t>Audience Access: Auslan Interpreters</t>
  </si>
  <si>
    <t>Audience Access: Audio Description</t>
  </si>
  <si>
    <t>Audience Access: Captioning</t>
  </si>
  <si>
    <t>Creative team &amp; crew access: Technical Equipment</t>
  </si>
  <si>
    <t>Creative team &amp; crew access: Consultation</t>
  </si>
  <si>
    <t>Creative team &amp; crew access: Transportation</t>
  </si>
  <si>
    <t xml:space="preserve">Please note that the rates below are intended as a guide only and as a minimum wage. </t>
  </si>
  <si>
    <t>Access Contingency 5%</t>
  </si>
  <si>
    <t>Producer</t>
  </si>
  <si>
    <t>Annual Leave @ 7.69% (FT/PT employees only)</t>
  </si>
  <si>
    <t>Meeting Costs - Admin/Catering</t>
  </si>
  <si>
    <t>Superannuation @11.5%</t>
  </si>
  <si>
    <t xml:space="preserve">Performer </t>
  </si>
  <si>
    <t>Stage Manager</t>
  </si>
  <si>
    <t>Assistant Stage Manager</t>
  </si>
  <si>
    <t>Lighting Operators</t>
  </si>
  <si>
    <t>Sound Operator</t>
  </si>
  <si>
    <t>Director</t>
  </si>
  <si>
    <t>BUDGET CHECKLIST</t>
  </si>
  <si>
    <t xml:space="preserve">FOR ALL PROJECTS : </t>
  </si>
  <si>
    <t>•   Have you asked your team about their access needs?</t>
  </si>
  <si>
    <t>•   Have you included Cultural consulation where appropriate?</t>
  </si>
  <si>
    <t>•   Have you spoken to you team about time commitments and fees?</t>
  </si>
  <si>
    <t xml:space="preserve">FOR FUNDING APPLICATIONS: </t>
  </si>
  <si>
    <t>•   How much can you apply for?</t>
  </si>
  <si>
    <t>•   Do the funding dates align with your project dates ?</t>
  </si>
  <si>
    <t>•   Have you provided letters from  project partners confirming key in-kind amounts?</t>
  </si>
  <si>
    <t> ALL COSTS LISTED MUST BE EXCLUSIVE OF GST</t>
  </si>
  <si>
    <t> ONLY CHANGE WHITE CELLS</t>
  </si>
  <si>
    <r>
      <rPr>
        <b/>
        <sz val="14"/>
        <rFont val="Arial"/>
        <family val="2"/>
      </rPr>
      <t>Local Council</t>
    </r>
    <r>
      <rPr>
        <sz val="14"/>
        <rFont val="Arial"/>
        <family val="2"/>
      </rPr>
      <t xml:space="preserve"> (Confirmed or Pending)</t>
    </r>
  </si>
  <si>
    <r>
      <rPr>
        <b/>
        <sz val="14"/>
        <rFont val="Arial"/>
        <family val="2"/>
      </rPr>
      <t>Creative Victoria</t>
    </r>
    <r>
      <rPr>
        <sz val="14"/>
        <rFont val="Arial"/>
        <family val="2"/>
      </rPr>
      <t xml:space="preserve"> (Confirmed or Pending)</t>
    </r>
  </si>
  <si>
    <r>
      <rPr>
        <b/>
        <sz val="14"/>
        <rFont val="Arial"/>
        <family val="2"/>
      </rPr>
      <t>Australia Council</t>
    </r>
    <r>
      <rPr>
        <sz val="14"/>
        <rFont val="Arial"/>
        <family val="2"/>
      </rPr>
      <t xml:space="preserve"> (Confirmed or Pending)</t>
    </r>
  </si>
  <si>
    <r>
      <rPr>
        <b/>
        <sz val="14"/>
        <rFont val="Arial"/>
        <family val="2"/>
      </rPr>
      <t>Philanthropic</t>
    </r>
    <r>
      <rPr>
        <sz val="14"/>
        <rFont val="Arial"/>
        <family val="2"/>
      </rPr>
      <t xml:space="preserve"> (Confirmed or Pending)</t>
    </r>
  </si>
  <si>
    <r>
      <t xml:space="preserve">Box Office @ 30% </t>
    </r>
    <r>
      <rPr>
        <b/>
        <sz val="14"/>
        <rFont val="Arial"/>
        <family val="2"/>
      </rPr>
      <t xml:space="preserve">(DISCUSS WITH AAP) </t>
    </r>
  </si>
  <si>
    <r>
      <t xml:space="preserve">Insurance - Extra </t>
    </r>
    <r>
      <rPr>
        <b/>
        <sz val="14"/>
        <rFont val="Arial"/>
        <family val="2"/>
      </rPr>
      <t>(DISCUSS YOUR PROJECT WITH AAP)</t>
    </r>
  </si>
  <si>
    <t>BOX OFFICE CALCULATOR</t>
  </si>
  <si>
    <t>Use this Box Office Calculator to work out your ticket sales (less ticket fees and GST) at 30% ticket sales. AAP uses 30% as a risk management strategy</t>
  </si>
  <si>
    <t>MUST EQUAL 100% &gt;&gt;&gt;</t>
  </si>
  <si>
    <t xml:space="preserve">Capacity </t>
  </si>
  <si>
    <t># Sold</t>
  </si>
  <si>
    <t>AAP RECCOMMENDED % &gt;&gt;&gt;&gt;&gt;</t>
  </si>
  <si>
    <t xml:space="preserve">SURPLUS / DEFICIT ( BUDGET MUST BALANCE, i.e $0 ) </t>
  </si>
  <si>
    <r>
      <rPr>
        <b/>
        <sz val="12"/>
        <color theme="1"/>
        <rFont val="Calibri"/>
        <family val="2"/>
        <scheme val="minor"/>
      </rPr>
      <t xml:space="preserve">Please note: </t>
    </r>
    <r>
      <rPr>
        <sz val="12"/>
        <color theme="1"/>
        <rFont val="Calibri"/>
        <family val="2"/>
        <scheme val="minor"/>
      </rPr>
      <t>These rates increase yearly, so always make sure you are using the most up to date rates.</t>
    </r>
  </si>
  <si>
    <r>
      <rPr>
        <b/>
        <sz val="12"/>
        <rFont val="Calibri"/>
        <family val="2"/>
        <scheme val="minor"/>
      </rPr>
      <t xml:space="preserve">DATE OF OPERATION: </t>
    </r>
    <r>
      <rPr>
        <sz val="12"/>
        <rFont val="Calibri"/>
        <family val="2"/>
        <scheme val="minor"/>
      </rPr>
      <t>from the first pay period on or from 1 July 2022</t>
    </r>
  </si>
  <si>
    <t xml:space="preserve">If your project is fully funded, artist's working on your project will expect to be paid above award rates, in line with industry standards. </t>
  </si>
  <si>
    <t>For more information, please consult your Client Manager.</t>
  </si>
  <si>
    <t xml:space="preserve">PERFORMERS </t>
  </si>
  <si>
    <r>
      <rPr>
        <sz val="12"/>
        <rFont val="Calibri"/>
        <family val="2"/>
        <scheme val="minor"/>
      </rPr>
      <t>Level 1
(Induction/Training)</t>
    </r>
  </si>
  <si>
    <r>
      <rPr>
        <sz val="12"/>
        <rFont val="Calibri"/>
        <family val="2"/>
        <scheme val="minor"/>
      </rPr>
      <t>Level 2
(Basic Crowd Control, Program Seller, Stage Door Attendant, Stage Hand, Usher, Ticket Seller – required to deal with customer enquiries, sell tickets, handle &amp; balance cash)</t>
    </r>
  </si>
  <si>
    <r>
      <rPr>
        <sz val="12"/>
        <rFont val="Calibri"/>
        <family val="2"/>
        <scheme val="minor"/>
      </rPr>
      <t>Level 3
(Accounts Clerk, Assistant Scenic Artist, Booking Clerk, Marketing Assistant, Mechanist, Publicity Assistant, Stage Door Supervisor, Box Office CSR, Call Centre CSR, Dispatch Clerk, Specialty Ticketing CSR .)</t>
    </r>
  </si>
  <si>
    <r>
      <rPr>
        <sz val="12"/>
        <rFont val="Calibri"/>
        <family val="2"/>
        <scheme val="minor"/>
      </rPr>
      <t>Level 4
(Accounts Clerk, Assistant Projectionist, Scenic Artist, Scheduling/Rostering Clerk )</t>
    </r>
  </si>
  <si>
    <r>
      <rPr>
        <sz val="12"/>
        <rFont val="Calibri"/>
        <family val="2"/>
        <scheme val="minor"/>
      </rPr>
      <t>Level 5
(ASM, Board Operator, Experienced Mechanist/Technician, Food &amp; Beverage Manager, Head Fly Operator, Prop Maker, Tailor, Wigs)</t>
    </r>
  </si>
  <si>
    <r>
      <rPr>
        <sz val="12"/>
        <rFont val="Calibri"/>
        <family val="2"/>
        <scheme val="minor"/>
      </rPr>
      <t>Level 6
(Deputy Heads of Department, Front of House Manager, Publicity/Marketing Officer)</t>
    </r>
  </si>
  <si>
    <r>
      <rPr>
        <sz val="12"/>
        <rFont val="Calibri"/>
        <family val="2"/>
        <scheme val="minor"/>
      </rPr>
      <t>Level 7
(Box Office Manager, Event/Marketing Co-ordinator, Heads of Departments, Props Master, Technical Supervisor, Wardrobe Supervisor, Box Office Manager)</t>
    </r>
  </si>
  <si>
    <r>
      <rPr>
        <sz val="12"/>
        <rFont val="Calibri"/>
        <family val="2"/>
        <scheme val="minor"/>
      </rPr>
      <t>Level 8
(Stage Manager, Publicity/Marketing Supervisor, Team Leader – Call Centre)</t>
    </r>
  </si>
  <si>
    <t xml:space="preserve">•   Are you paying project personnnel in line with current awards/industry standard?  (See the Awards Rate tab for current rates) </t>
  </si>
  <si>
    <t>•   Does your budget balance? (i.e. $0 in the Surplus/ Deficit line)</t>
  </si>
  <si>
    <t>•   Are there any conditions, such as co-contribution requirements?</t>
  </si>
  <si>
    <t>•   Are you required to provide quotes for key expenses?</t>
  </si>
  <si>
    <t>•   Does your budget match your application? Are they telling the same story?</t>
  </si>
  <si>
    <t>Edit for Box Deal &gt;&gt;</t>
  </si>
  <si>
    <t>Ticket Fees $</t>
  </si>
  <si>
    <t xml:space="preserve">Wages Contingency -10%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</si>
</sst>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;###0"/>
    <numFmt numFmtId="165" formatCode="_-&quot;$&quot;* #,##0_-;\-&quot;$&quot;* #,##0_-;_-&quot;$&quot;* &quot;-&quot;??_-;_-@_-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theme="0"/>
      <name val="Arial"/>
      <family val="2"/>
    </font>
    <font>
      <b/>
      <u/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1D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E0BB"/>
        <bgColor indexed="64"/>
      </patternFill>
    </fill>
    <fill>
      <patternFill patternType="solid">
        <fgColor rgb="FF9E202C"/>
        <bgColor indexed="64"/>
      </patternFill>
    </fill>
    <fill>
      <patternFill patternType="solid">
        <fgColor rgb="FF95A9B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20" applyNumberFormat="0" applyAlignment="0" applyProtection="0"/>
    <xf numFmtId="0" fontId="14" fillId="7" borderId="21" applyNumberFormat="0" applyAlignment="0" applyProtection="0"/>
    <xf numFmtId="0" fontId="15" fillId="7" borderId="20" applyNumberFormat="0" applyAlignment="0" applyProtection="0"/>
    <xf numFmtId="0" fontId="16" fillId="0" borderId="22" applyNumberFormat="0" applyFill="0" applyAlignment="0" applyProtection="0"/>
    <xf numFmtId="0" fontId="4" fillId="8" borderId="23" applyNumberFormat="0" applyAlignment="0" applyProtection="0"/>
    <xf numFmtId="0" fontId="17" fillId="0" borderId="0" applyNumberFormat="0" applyFill="0" applyBorder="0" applyAlignment="0" applyProtection="0"/>
    <xf numFmtId="0" fontId="2" fillId="9" borderId="24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25" applyNumberFormat="0" applyFill="0" applyAlignment="0" applyProtection="0"/>
    <xf numFmtId="0" fontId="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5" fillId="33" borderId="0" applyNumberFormat="0" applyBorder="0" applyAlignment="0" applyProtection="0"/>
  </cellStyleXfs>
  <cellXfs count="258">
    <xf numFmtId="0" fontId="0" fillId="0" borderId="0" xfId="0"/>
    <xf numFmtId="0" fontId="20" fillId="40" borderId="12" xfId="0" applyFont="1" applyFill="1" applyBorder="1"/>
    <xf numFmtId="0" fontId="21" fillId="40" borderId="0" xfId="0" applyFont="1" applyFill="1" applyBorder="1" applyAlignment="1" applyProtection="1">
      <alignment vertical="center"/>
      <protection locked="0"/>
    </xf>
    <xf numFmtId="0" fontId="21" fillId="40" borderId="13" xfId="0" applyFont="1" applyFill="1" applyBorder="1" applyAlignment="1" applyProtection="1">
      <alignment vertical="center"/>
      <protection locked="0"/>
    </xf>
    <xf numFmtId="0" fontId="22" fillId="40" borderId="0" xfId="0" applyFont="1" applyFill="1" applyBorder="1"/>
    <xf numFmtId="0" fontId="21" fillId="40" borderId="12" xfId="0" applyFont="1" applyFill="1" applyBorder="1" applyAlignment="1" applyProtection="1">
      <alignment vertical="center"/>
      <protection locked="0"/>
    </xf>
    <xf numFmtId="0" fontId="23" fillId="40" borderId="12" xfId="0" applyFont="1" applyFill="1" applyBorder="1" applyAlignment="1" applyProtection="1">
      <alignment vertical="center"/>
      <protection locked="0"/>
    </xf>
    <xf numFmtId="0" fontId="21" fillId="40" borderId="9" xfId="0" applyFont="1" applyFill="1" applyBorder="1" applyAlignment="1" applyProtection="1">
      <alignment vertical="center"/>
      <protection locked="0"/>
    </xf>
    <xf numFmtId="0" fontId="19" fillId="37" borderId="1" xfId="0" applyFont="1" applyFill="1" applyBorder="1" applyAlignment="1" applyProtection="1">
      <alignment vertical="center"/>
      <protection locked="0"/>
    </xf>
    <xf numFmtId="165" fontId="21" fillId="0" borderId="2" xfId="0" applyNumberFormat="1" applyFont="1" applyFill="1" applyBorder="1" applyAlignment="1" applyProtection="1">
      <alignment horizontal="center" vertical="center"/>
      <protection locked="0"/>
    </xf>
    <xf numFmtId="165" fontId="19" fillId="0" borderId="0" xfId="0" applyNumberFormat="1" applyFont="1" applyFill="1" applyBorder="1" applyAlignment="1" applyProtection="1">
      <alignment horizontal="left" vertical="center"/>
      <protection locked="0"/>
    </xf>
    <xf numFmtId="44" fontId="24" fillId="0" borderId="0" xfId="3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19" fillId="37" borderId="6" xfId="0" applyFont="1" applyFill="1" applyBorder="1" applyAlignment="1" applyProtection="1">
      <alignment vertical="center"/>
      <protection locked="0"/>
    </xf>
    <xf numFmtId="165" fontId="21" fillId="0" borderId="8" xfId="0" applyNumberFormat="1" applyFont="1" applyFill="1" applyBorder="1" applyAlignment="1" applyProtection="1">
      <alignment horizontal="center" vertical="center"/>
      <protection locked="0"/>
    </xf>
    <xf numFmtId="165" fontId="24" fillId="0" borderId="0" xfId="0" applyNumberFormat="1" applyFont="1" applyAlignment="1" applyProtection="1">
      <alignment vertical="center"/>
      <protection locked="0"/>
    </xf>
    <xf numFmtId="165" fontId="24" fillId="0" borderId="0" xfId="3" applyNumberFormat="1" applyFont="1" applyAlignment="1" applyProtection="1">
      <alignment vertical="center"/>
      <protection locked="0"/>
    </xf>
    <xf numFmtId="0" fontId="21" fillId="40" borderId="51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1" fillId="40" borderId="52" xfId="0" applyFont="1" applyFill="1" applyBorder="1" applyAlignment="1" applyProtection="1">
      <alignment vertical="center"/>
      <protection locked="0"/>
    </xf>
    <xf numFmtId="0" fontId="19" fillId="37" borderId="1" xfId="0" applyFont="1" applyFill="1" applyBorder="1" applyAlignment="1" applyProtection="1">
      <alignment horizontal="left" vertical="center"/>
      <protection locked="0"/>
    </xf>
    <xf numFmtId="0" fontId="19" fillId="37" borderId="40" xfId="0" applyFont="1" applyFill="1" applyBorder="1" applyAlignment="1" applyProtection="1">
      <alignment horizontal="centerContinuous" vertical="center"/>
      <protection locked="0"/>
    </xf>
    <xf numFmtId="0" fontId="19" fillId="37" borderId="2" xfId="0" applyFont="1" applyFill="1" applyBorder="1" applyAlignment="1" applyProtection="1">
      <alignment horizontal="center" vertical="center"/>
      <protection locked="0"/>
    </xf>
    <xf numFmtId="0" fontId="21" fillId="34" borderId="3" xfId="0" applyFont="1" applyFill="1" applyBorder="1" applyAlignment="1" applyProtection="1">
      <alignment vertical="center"/>
      <protection locked="0"/>
    </xf>
    <xf numFmtId="165" fontId="25" fillId="34" borderId="4" xfId="3" applyNumberFormat="1" applyFont="1" applyFill="1" applyBorder="1" applyAlignment="1" applyProtection="1">
      <alignment vertical="center"/>
      <protection locked="0"/>
    </xf>
    <xf numFmtId="165" fontId="25" fillId="34" borderId="5" xfId="3" applyNumberFormat="1" applyFont="1" applyFill="1" applyBorder="1" applyAlignment="1" applyProtection="1">
      <alignment vertical="center"/>
      <protection locked="0"/>
    </xf>
    <xf numFmtId="0" fontId="24" fillId="0" borderId="3" xfId="0" applyFont="1" applyFill="1" applyBorder="1" applyAlignment="1" applyProtection="1">
      <alignment vertical="center"/>
      <protection locked="0"/>
    </xf>
    <xf numFmtId="44" fontId="24" fillId="0" borderId="4" xfId="0" applyNumberFormat="1" applyFont="1" applyFill="1" applyBorder="1" applyAlignment="1" applyProtection="1">
      <alignment vertical="center"/>
      <protection locked="0"/>
    </xf>
    <xf numFmtId="165" fontId="24" fillId="0" borderId="5" xfId="3" applyNumberFormat="1" applyFont="1" applyBorder="1" applyAlignment="1" applyProtection="1">
      <alignment vertical="center"/>
      <protection locked="0"/>
    </xf>
    <xf numFmtId="165" fontId="24" fillId="0" borderId="4" xfId="0" applyNumberFormat="1" applyFont="1" applyFill="1" applyBorder="1" applyAlignment="1" applyProtection="1">
      <alignment vertical="center"/>
      <protection locked="0"/>
    </xf>
    <xf numFmtId="44" fontId="21" fillId="0" borderId="0" xfId="3" applyFont="1" applyFill="1" applyBorder="1" applyAlignment="1" applyProtection="1">
      <alignment vertical="center"/>
      <protection locked="0"/>
    </xf>
    <xf numFmtId="0" fontId="24" fillId="0" borderId="3" xfId="0" applyFont="1" applyBorder="1" applyAlignment="1" applyProtection="1">
      <alignment vertical="center"/>
      <protection locked="0"/>
    </xf>
    <xf numFmtId="165" fontId="24" fillId="0" borderId="4" xfId="0" applyNumberFormat="1" applyFont="1" applyBorder="1" applyAlignment="1" applyProtection="1">
      <alignment vertical="center"/>
      <protection locked="0"/>
    </xf>
    <xf numFmtId="0" fontId="26" fillId="40" borderId="3" xfId="0" applyFont="1" applyFill="1" applyBorder="1" applyAlignment="1" applyProtection="1">
      <alignment vertical="center"/>
      <protection locked="0"/>
    </xf>
    <xf numFmtId="165" fontId="26" fillId="40" borderId="4" xfId="0" applyNumberFormat="1" applyFont="1" applyFill="1" applyBorder="1" applyAlignment="1" applyProtection="1">
      <alignment vertical="center"/>
      <protection locked="0"/>
    </xf>
    <xf numFmtId="165" fontId="24" fillId="40" borderId="5" xfId="3" applyNumberFormat="1" applyFont="1" applyFill="1" applyBorder="1" applyAlignment="1" applyProtection="1">
      <alignment vertical="center"/>
      <protection locked="0"/>
    </xf>
    <xf numFmtId="0" fontId="24" fillId="40" borderId="3" xfId="0" applyFont="1" applyFill="1" applyBorder="1" applyAlignment="1" applyProtection="1">
      <alignment vertical="center"/>
      <protection locked="0"/>
    </xf>
    <xf numFmtId="165" fontId="24" fillId="40" borderId="4" xfId="0" applyNumberFormat="1" applyFont="1" applyFill="1" applyBorder="1" applyAlignment="1" applyProtection="1">
      <alignment vertical="center"/>
    </xf>
    <xf numFmtId="0" fontId="21" fillId="34" borderId="6" xfId="0" applyFont="1" applyFill="1" applyBorder="1" applyAlignment="1" applyProtection="1">
      <alignment vertical="center"/>
      <protection locked="0"/>
    </xf>
    <xf numFmtId="165" fontId="21" fillId="34" borderId="7" xfId="3" applyNumberFormat="1" applyFont="1" applyFill="1" applyBorder="1" applyAlignment="1" applyProtection="1">
      <alignment vertical="center"/>
    </xf>
    <xf numFmtId="165" fontId="21" fillId="34" borderId="8" xfId="3" applyNumberFormat="1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165" fontId="24" fillId="0" borderId="0" xfId="0" applyNumberFormat="1" applyFont="1" applyBorder="1" applyAlignment="1" applyProtection="1">
      <alignment vertical="center"/>
      <protection locked="0"/>
    </xf>
    <xf numFmtId="165" fontId="24" fillId="0" borderId="0" xfId="3" applyNumberFormat="1" applyFont="1" applyBorder="1" applyAlignment="1" applyProtection="1">
      <alignment vertical="center"/>
      <protection locked="0"/>
    </xf>
    <xf numFmtId="44" fontId="24" fillId="0" borderId="4" xfId="0" applyNumberFormat="1" applyFont="1" applyBorder="1" applyAlignment="1" applyProtection="1">
      <alignment vertical="center"/>
      <protection locked="0"/>
    </xf>
    <xf numFmtId="44" fontId="25" fillId="34" borderId="4" xfId="3" applyNumberFormat="1" applyFont="1" applyFill="1" applyBorder="1" applyAlignment="1" applyProtection="1">
      <alignment vertical="center"/>
      <protection locked="0"/>
    </xf>
    <xf numFmtId="165" fontId="24" fillId="0" borderId="5" xfId="3" applyNumberFormat="1" applyFont="1" applyFill="1" applyBorder="1" applyAlignment="1" applyProtection="1">
      <alignment vertical="center"/>
      <protection locked="0"/>
    </xf>
    <xf numFmtId="0" fontId="22" fillId="2" borderId="3" xfId="0" applyFont="1" applyFill="1" applyBorder="1" applyAlignment="1" applyProtection="1">
      <alignment vertical="center"/>
      <protection locked="0"/>
    </xf>
    <xf numFmtId="44" fontId="26" fillId="0" borderId="4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6" fillId="36" borderId="3" xfId="0" applyFont="1" applyFill="1" applyBorder="1" applyAlignment="1" applyProtection="1">
      <alignment vertical="center"/>
      <protection locked="0"/>
    </xf>
    <xf numFmtId="0" fontId="24" fillId="0" borderId="3" xfId="0" applyFont="1" applyFill="1" applyBorder="1" applyAlignment="1" applyProtection="1">
      <alignment vertical="center" wrapText="1"/>
      <protection locked="0"/>
    </xf>
    <xf numFmtId="0" fontId="24" fillId="35" borderId="3" xfId="0" applyFont="1" applyFill="1" applyBorder="1" applyAlignment="1" applyProtection="1">
      <alignment vertical="center"/>
      <protection locked="0"/>
    </xf>
    <xf numFmtId="44" fontId="24" fillId="35" borderId="4" xfId="0" applyNumberFormat="1" applyFont="1" applyFill="1" applyBorder="1" applyAlignment="1" applyProtection="1">
      <alignment vertical="center"/>
    </xf>
    <xf numFmtId="165" fontId="24" fillId="35" borderId="5" xfId="0" applyNumberFormat="1" applyFont="1" applyFill="1" applyBorder="1" applyAlignment="1" applyProtection="1">
      <alignment vertical="center"/>
      <protection locked="0"/>
    </xf>
    <xf numFmtId="44" fontId="24" fillId="35" borderId="4" xfId="0" applyNumberFormat="1" applyFont="1" applyFill="1" applyBorder="1" applyAlignment="1" applyProtection="1">
      <alignment vertical="center"/>
      <protection locked="0"/>
    </xf>
    <xf numFmtId="44" fontId="21" fillId="34" borderId="4" xfId="0" applyNumberFormat="1" applyFont="1" applyFill="1" applyBorder="1" applyAlignment="1" applyProtection="1">
      <alignment vertical="center"/>
    </xf>
    <xf numFmtId="165" fontId="21" fillId="34" borderId="5" xfId="0" applyNumberFormat="1" applyFont="1" applyFill="1" applyBorder="1" applyAlignment="1" applyProtection="1">
      <alignment vertical="center"/>
      <protection locked="0"/>
    </xf>
    <xf numFmtId="43" fontId="22" fillId="0" borderId="0" xfId="1" applyFont="1" applyFill="1" applyBorder="1" applyProtection="1">
      <protection locked="0"/>
    </xf>
    <xf numFmtId="44" fontId="21" fillId="34" borderId="7" xfId="0" applyNumberFormat="1" applyFont="1" applyFill="1" applyBorder="1" applyAlignment="1" applyProtection="1">
      <alignment vertical="center"/>
    </xf>
    <xf numFmtId="165" fontId="21" fillId="34" borderId="8" xfId="0" applyNumberFormat="1" applyFont="1" applyFill="1" applyBorder="1" applyAlignment="1" applyProtection="1">
      <alignment vertical="center"/>
      <protection locked="0"/>
    </xf>
    <xf numFmtId="44" fontId="24" fillId="0" borderId="0" xfId="0" applyNumberFormat="1" applyFont="1" applyBorder="1" applyAlignment="1" applyProtection="1">
      <alignment vertical="center"/>
      <protection locked="0"/>
    </xf>
    <xf numFmtId="44" fontId="21" fillId="34" borderId="50" xfId="0" applyNumberFormat="1" applyFont="1" applyFill="1" applyBorder="1" applyAlignment="1" applyProtection="1">
      <alignment vertical="center"/>
    </xf>
    <xf numFmtId="165" fontId="21" fillId="34" borderId="16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Protection="1">
      <protection locked="0"/>
    </xf>
    <xf numFmtId="165" fontId="22" fillId="0" borderId="0" xfId="0" applyNumberFormat="1" applyFont="1" applyProtection="1">
      <protection locked="0"/>
    </xf>
    <xf numFmtId="44" fontId="24" fillId="0" borderId="0" xfId="3" applyFont="1" applyAlignment="1" applyProtection="1">
      <alignment vertical="center"/>
      <protection locked="0"/>
    </xf>
    <xf numFmtId="0" fontId="21" fillId="40" borderId="3" xfId="0" applyFont="1" applyFill="1" applyBorder="1" applyAlignment="1" applyProtection="1">
      <alignment horizontal="left" vertical="center"/>
      <protection locked="0"/>
    </xf>
    <xf numFmtId="0" fontId="25" fillId="40" borderId="4" xfId="0" applyFont="1" applyFill="1" applyBorder="1" applyAlignment="1" applyProtection="1">
      <alignment horizontal="left" vertical="center" wrapText="1"/>
      <protection locked="0"/>
    </xf>
    <xf numFmtId="44" fontId="25" fillId="40" borderId="5" xfId="3" applyFont="1" applyFill="1" applyBorder="1" applyAlignment="1" applyProtection="1">
      <alignment horizontal="left" vertical="center" wrapText="1"/>
      <protection locked="0"/>
    </xf>
    <xf numFmtId="0" fontId="24" fillId="2" borderId="3" xfId="0" applyFont="1" applyFill="1" applyBorder="1" applyAlignment="1" applyProtection="1">
      <alignment horizontal="left" vertical="center"/>
      <protection locked="0"/>
    </xf>
    <xf numFmtId="0" fontId="24" fillId="2" borderId="4" xfId="0" applyFont="1" applyFill="1" applyBorder="1" applyAlignment="1" applyProtection="1">
      <alignment horizontal="left" vertical="center"/>
      <protection locked="0"/>
    </xf>
    <xf numFmtId="0" fontId="24" fillId="2" borderId="5" xfId="0" applyFont="1" applyFill="1" applyBorder="1" applyAlignment="1" applyProtection="1">
      <alignment vertical="center"/>
      <protection locked="0"/>
    </xf>
    <xf numFmtId="0" fontId="21" fillId="40" borderId="6" xfId="0" applyFont="1" applyFill="1" applyBorder="1" applyAlignment="1" applyProtection="1">
      <alignment vertical="center"/>
      <protection locked="0"/>
    </xf>
    <xf numFmtId="0" fontId="21" fillId="40" borderId="7" xfId="0" applyFont="1" applyFill="1" applyBorder="1" applyAlignment="1" applyProtection="1">
      <alignment horizontal="left" vertical="center"/>
      <protection locked="0"/>
    </xf>
    <xf numFmtId="165" fontId="21" fillId="40" borderId="8" xfId="3" applyNumberFormat="1" applyFont="1" applyFill="1" applyBorder="1" applyAlignment="1" applyProtection="1">
      <alignment vertical="center"/>
    </xf>
    <xf numFmtId="44" fontId="24" fillId="40" borderId="4" xfId="0" applyNumberFormat="1" applyFont="1" applyFill="1" applyBorder="1" applyAlignment="1" applyProtection="1">
      <alignment vertical="center"/>
    </xf>
    <xf numFmtId="165" fontId="24" fillId="40" borderId="5" xfId="0" applyNumberFormat="1" applyFont="1" applyFill="1" applyBorder="1" applyAlignment="1" applyProtection="1">
      <alignment vertical="center"/>
      <protection locked="0"/>
    </xf>
    <xf numFmtId="0" fontId="21" fillId="42" borderId="14" xfId="0" applyFont="1" applyFill="1" applyBorder="1" applyAlignment="1" applyProtection="1">
      <alignment vertical="center"/>
      <protection locked="0"/>
    </xf>
    <xf numFmtId="0" fontId="21" fillId="42" borderId="15" xfId="0" applyFont="1" applyFill="1" applyBorder="1" applyAlignment="1" applyProtection="1">
      <alignment vertical="center"/>
      <protection locked="0"/>
    </xf>
    <xf numFmtId="0" fontId="21" fillId="42" borderId="69" xfId="0" applyFont="1" applyFill="1" applyBorder="1" applyAlignment="1" applyProtection="1">
      <alignment vertical="center"/>
      <protection locked="0"/>
    </xf>
    <xf numFmtId="0" fontId="26" fillId="35" borderId="3" xfId="0" applyFont="1" applyFill="1" applyBorder="1" applyProtection="1">
      <protection locked="0"/>
    </xf>
    <xf numFmtId="44" fontId="22" fillId="43" borderId="4" xfId="3" applyFont="1" applyFill="1" applyBorder="1" applyProtection="1"/>
    <xf numFmtId="9" fontId="22" fillId="0" borderId="4" xfId="2" applyFont="1" applyFill="1" applyBorder="1" applyProtection="1">
      <protection locked="0"/>
    </xf>
    <xf numFmtId="44" fontId="22" fillId="43" borderId="5" xfId="3" applyFont="1" applyFill="1" applyBorder="1" applyProtection="1"/>
    <xf numFmtId="0" fontId="26" fillId="42" borderId="38" xfId="0" applyFont="1" applyFill="1" applyBorder="1" applyAlignment="1" applyProtection="1">
      <protection locked="0"/>
    </xf>
    <xf numFmtId="0" fontId="26" fillId="42" borderId="26" xfId="0" applyFont="1" applyFill="1" applyBorder="1" applyAlignment="1" applyProtection="1">
      <protection locked="0"/>
    </xf>
    <xf numFmtId="9" fontId="26" fillId="42" borderId="4" xfId="0" applyNumberFormat="1" applyFont="1" applyFill="1" applyBorder="1" applyAlignment="1" applyProtection="1">
      <protection locked="0"/>
    </xf>
    <xf numFmtId="44" fontId="26" fillId="42" borderId="5" xfId="0" applyNumberFormat="1" applyFont="1" applyFill="1" applyBorder="1" applyProtection="1"/>
    <xf numFmtId="0" fontId="22" fillId="0" borderId="3" xfId="0" applyFont="1" applyBorder="1"/>
    <xf numFmtId="0" fontId="22" fillId="0" borderId="4" xfId="0" applyFont="1" applyBorder="1"/>
    <xf numFmtId="0" fontId="22" fillId="0" borderId="5" xfId="0" applyFont="1" applyBorder="1"/>
    <xf numFmtId="0" fontId="22" fillId="43" borderId="4" xfId="0" applyFont="1" applyFill="1" applyBorder="1" applyAlignment="1">
      <alignment horizontal="center" vertical="center"/>
    </xf>
    <xf numFmtId="44" fontId="22" fillId="43" borderId="4" xfId="0" applyNumberFormat="1" applyFont="1" applyFill="1" applyBorder="1"/>
    <xf numFmtId="44" fontId="22" fillId="43" borderId="5" xfId="0" applyNumberFormat="1" applyFont="1" applyFill="1" applyBorder="1"/>
    <xf numFmtId="0" fontId="21" fillId="43" borderId="3" xfId="0" applyFont="1" applyFill="1" applyBorder="1" applyAlignment="1" applyProtection="1">
      <alignment vertical="center"/>
      <protection locked="0"/>
    </xf>
    <xf numFmtId="0" fontId="22" fillId="40" borderId="7" xfId="0" applyFont="1" applyFill="1" applyBorder="1" applyAlignment="1">
      <alignment horizontal="center" vertical="center"/>
    </xf>
    <xf numFmtId="44" fontId="22" fillId="40" borderId="7" xfId="0" applyNumberFormat="1" applyFont="1" applyFill="1" applyBorder="1"/>
    <xf numFmtId="44" fontId="22" fillId="40" borderId="8" xfId="0" applyNumberFormat="1" applyFont="1" applyFill="1" applyBorder="1"/>
    <xf numFmtId="0" fontId="21" fillId="42" borderId="4" xfId="0" applyFont="1" applyFill="1" applyBorder="1" applyAlignment="1" applyProtection="1">
      <alignment horizontal="center" vertical="center"/>
      <protection locked="0"/>
    </xf>
    <xf numFmtId="0" fontId="21" fillId="40" borderId="10" xfId="0" applyFont="1" applyFill="1" applyBorder="1" applyAlignment="1" applyProtection="1">
      <alignment vertical="center"/>
      <protection locked="0"/>
    </xf>
    <xf numFmtId="0" fontId="21" fillId="40" borderId="57" xfId="0" applyFont="1" applyFill="1" applyBorder="1" applyAlignment="1" applyProtection="1">
      <alignment vertical="center"/>
      <protection locked="0"/>
    </xf>
    <xf numFmtId="0" fontId="21" fillId="34" borderId="49" xfId="0" applyFont="1" applyFill="1" applyBorder="1" applyAlignment="1" applyProtection="1">
      <alignment vertical="center"/>
    </xf>
    <xf numFmtId="0" fontId="27" fillId="37" borderId="28" xfId="0" applyFont="1" applyFill="1" applyBorder="1" applyAlignment="1"/>
    <xf numFmtId="0" fontId="27" fillId="37" borderId="47" xfId="0" applyFont="1" applyFill="1" applyBorder="1" applyAlignment="1"/>
    <xf numFmtId="0" fontId="28" fillId="0" borderId="0" xfId="0" applyFont="1"/>
    <xf numFmtId="0" fontId="28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vertical="top" wrapText="1"/>
    </xf>
    <xf numFmtId="0" fontId="30" fillId="0" borderId="55" xfId="0" applyFont="1" applyFill="1" applyBorder="1" applyAlignment="1">
      <alignment vertical="top" wrapText="1"/>
    </xf>
    <xf numFmtId="0" fontId="30" fillId="0" borderId="41" xfId="0" applyFont="1" applyFill="1" applyBorder="1" applyAlignment="1">
      <alignment vertical="top" wrapText="1"/>
    </xf>
    <xf numFmtId="0" fontId="30" fillId="34" borderId="42" xfId="0" applyFont="1" applyFill="1" applyBorder="1" applyAlignment="1">
      <alignment horizontal="centerContinuous" vertical="top" wrapText="1"/>
    </xf>
    <xf numFmtId="0" fontId="30" fillId="34" borderId="58" xfId="0" applyFont="1" applyFill="1" applyBorder="1" applyAlignment="1">
      <alignment horizontal="centerContinuous" vertical="top" wrapText="1"/>
    </xf>
    <xf numFmtId="0" fontId="30" fillId="34" borderId="43" xfId="0" applyFont="1" applyFill="1" applyBorder="1" applyAlignment="1">
      <alignment horizontal="centerContinuous" vertical="top" wrapText="1"/>
    </xf>
    <xf numFmtId="0" fontId="30" fillId="0" borderId="12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30" fillId="0" borderId="32" xfId="0" applyFont="1" applyFill="1" applyBorder="1" applyAlignment="1">
      <alignment vertical="top" wrapText="1"/>
    </xf>
    <xf numFmtId="0" fontId="30" fillId="0" borderId="29" xfId="0" applyFont="1" applyFill="1" applyBorder="1" applyAlignment="1">
      <alignment vertical="top" wrapText="1"/>
    </xf>
    <xf numFmtId="0" fontId="30" fillId="0" borderId="30" xfId="0" applyFont="1" applyFill="1" applyBorder="1" applyAlignment="1">
      <alignment horizontal="left" vertical="top" wrapText="1"/>
    </xf>
    <xf numFmtId="0" fontId="30" fillId="35" borderId="30" xfId="0" applyFont="1" applyFill="1" applyBorder="1" applyAlignment="1">
      <alignment horizontal="left" vertical="top" wrapText="1"/>
    </xf>
    <xf numFmtId="0" fontId="30" fillId="0" borderId="6" xfId="0" applyFont="1" applyFill="1" applyBorder="1" applyAlignment="1">
      <alignment horizontal="centerContinuous" vertical="top" wrapText="1"/>
    </xf>
    <xf numFmtId="0" fontId="30" fillId="0" borderId="37" xfId="0" applyFont="1" applyFill="1" applyBorder="1" applyAlignment="1">
      <alignment horizontal="centerContinuous" vertical="top" wrapText="1"/>
    </xf>
    <xf numFmtId="0" fontId="30" fillId="0" borderId="7" xfId="0" applyFont="1" applyFill="1" applyBorder="1" applyAlignment="1">
      <alignment horizontal="centerContinuous" vertical="top" wrapText="1"/>
    </xf>
    <xf numFmtId="44" fontId="34" fillId="0" borderId="65" xfId="3" applyFont="1" applyFill="1" applyBorder="1" applyAlignment="1">
      <alignment horizontal="left" vertical="top" wrapText="1"/>
    </xf>
    <xf numFmtId="44" fontId="34" fillId="0" borderId="45" xfId="3" applyFont="1" applyFill="1" applyBorder="1" applyAlignment="1">
      <alignment horizontal="left" vertical="top" wrapText="1"/>
    </xf>
    <xf numFmtId="44" fontId="34" fillId="35" borderId="45" xfId="3" applyFont="1" applyFill="1" applyBorder="1" applyAlignment="1">
      <alignment horizontal="left" vertical="top" wrapText="1"/>
    </xf>
    <xf numFmtId="0" fontId="30" fillId="34" borderId="60" xfId="0" applyFont="1" applyFill="1" applyBorder="1" applyAlignment="1">
      <alignment horizontal="centerContinuous" vertical="top" wrapText="1"/>
    </xf>
    <xf numFmtId="0" fontId="30" fillId="0" borderId="39" xfId="0" applyFont="1" applyFill="1" applyBorder="1" applyAlignment="1">
      <alignment vertical="top" wrapText="1"/>
    </xf>
    <xf numFmtId="0" fontId="30" fillId="0" borderId="61" xfId="0" applyFont="1" applyFill="1" applyBorder="1" applyAlignment="1">
      <alignment vertical="top" wrapText="1"/>
    </xf>
    <xf numFmtId="0" fontId="30" fillId="0" borderId="31" xfId="0" applyFont="1" applyFill="1" applyBorder="1" applyAlignment="1">
      <alignment horizontal="left" vertical="top" wrapText="1"/>
    </xf>
    <xf numFmtId="0" fontId="30" fillId="35" borderId="31" xfId="0" applyFont="1" applyFill="1" applyBorder="1" applyAlignment="1">
      <alignment horizontal="left" vertical="top" wrapText="1"/>
    </xf>
    <xf numFmtId="0" fontId="30" fillId="0" borderId="62" xfId="0" applyFont="1" applyFill="1" applyBorder="1" applyAlignment="1">
      <alignment horizontal="left" vertical="top" wrapText="1"/>
    </xf>
    <xf numFmtId="164" fontId="35" fillId="0" borderId="36" xfId="0" applyNumberFormat="1" applyFont="1" applyFill="1" applyBorder="1" applyAlignment="1">
      <alignment vertical="top" wrapText="1"/>
    </xf>
    <xf numFmtId="164" fontId="35" fillId="0" borderId="64" xfId="0" applyNumberFormat="1" applyFont="1" applyFill="1" applyBorder="1" applyAlignment="1">
      <alignment vertical="top" wrapText="1"/>
    </xf>
    <xf numFmtId="44" fontId="34" fillId="0" borderId="7" xfId="3" applyFont="1" applyFill="1" applyBorder="1" applyAlignment="1">
      <alignment vertical="top" wrapText="1"/>
    </xf>
    <xf numFmtId="44" fontId="34" fillId="35" borderId="7" xfId="3" applyFont="1" applyFill="1" applyBorder="1" applyAlignment="1">
      <alignment vertical="top" wrapText="1"/>
    </xf>
    <xf numFmtId="44" fontId="31" fillId="0" borderId="48" xfId="3" applyFont="1" applyFill="1" applyBorder="1" applyAlignment="1">
      <alignment vertical="top" wrapText="1"/>
    </xf>
    <xf numFmtId="44" fontId="28" fillId="0" borderId="0" xfId="0" applyNumberFormat="1" applyFont="1" applyFill="1" applyBorder="1" applyAlignment="1">
      <alignment horizontal="left" vertical="top"/>
    </xf>
    <xf numFmtId="0" fontId="30" fillId="0" borderId="67" xfId="0" applyFont="1" applyFill="1" applyBorder="1" applyAlignment="1">
      <alignment horizontal="left" vertical="top" wrapText="1"/>
    </xf>
    <xf numFmtId="0" fontId="30" fillId="0" borderId="70" xfId="0" applyFont="1" applyFill="1" applyBorder="1" applyAlignment="1">
      <alignment horizontal="left" vertical="top"/>
    </xf>
    <xf numFmtId="0" fontId="30" fillId="0" borderId="55" xfId="0" applyFont="1" applyFill="1" applyBorder="1" applyAlignment="1">
      <alignment horizontal="left" vertical="top" wrapText="1"/>
    </xf>
    <xf numFmtId="0" fontId="30" fillId="0" borderId="71" xfId="0" applyFont="1" applyFill="1" applyBorder="1" applyAlignment="1">
      <alignment horizontal="left" vertical="top" wrapText="1"/>
    </xf>
    <xf numFmtId="0" fontId="30" fillId="34" borderId="72" xfId="0" applyFont="1" applyFill="1" applyBorder="1" applyAlignment="1">
      <alignment horizontal="centerContinuous" vertical="top" wrapText="1"/>
    </xf>
    <xf numFmtId="0" fontId="30" fillId="34" borderId="34" xfId="0" applyFont="1" applyFill="1" applyBorder="1" applyAlignment="1">
      <alignment horizontal="centerContinuous" vertical="top" wrapText="1"/>
    </xf>
    <xf numFmtId="0" fontId="30" fillId="34" borderId="73" xfId="0" applyFont="1" applyFill="1" applyBorder="1" applyAlignment="1">
      <alignment horizontal="centerContinuous" vertical="top" wrapText="1"/>
    </xf>
    <xf numFmtId="0" fontId="30" fillId="38" borderId="38" xfId="0" applyFont="1" applyFill="1" applyBorder="1" applyAlignment="1">
      <alignment horizontal="centerContinuous" vertical="center" wrapText="1"/>
    </xf>
    <xf numFmtId="0" fontId="30" fillId="38" borderId="26" xfId="0" applyFont="1" applyFill="1" applyBorder="1" applyAlignment="1">
      <alignment horizontal="centerContinuous" vertical="center" wrapText="1"/>
    </xf>
    <xf numFmtId="0" fontId="30" fillId="38" borderId="27" xfId="0" applyFont="1" applyFill="1" applyBorder="1" applyAlignment="1">
      <alignment horizontal="centerContinuous" vertical="center" wrapText="1"/>
    </xf>
    <xf numFmtId="0" fontId="30" fillId="39" borderId="4" xfId="0" applyFont="1" applyFill="1" applyBorder="1" applyAlignment="1">
      <alignment horizontal="center" vertical="top" wrapText="1"/>
    </xf>
    <xf numFmtId="0" fontId="30" fillId="0" borderId="3" xfId="0" applyFont="1" applyFill="1" applyBorder="1" applyAlignment="1">
      <alignment vertical="top" wrapText="1"/>
    </xf>
    <xf numFmtId="0" fontId="28" fillId="0" borderId="54" xfId="0" applyFont="1" applyFill="1" applyBorder="1" applyAlignment="1">
      <alignment horizontal="centerContinuous" vertical="top" wrapText="1"/>
    </xf>
    <xf numFmtId="0" fontId="28" fillId="0" borderId="26" xfId="0" applyFont="1" applyFill="1" applyBorder="1" applyAlignment="1">
      <alignment horizontal="centerContinuous" vertical="top" wrapText="1"/>
    </xf>
    <xf numFmtId="0" fontId="28" fillId="0" borderId="27" xfId="0" applyFont="1" applyFill="1" applyBorder="1" applyAlignment="1">
      <alignment horizontal="centerContinuous" vertical="top" wrapText="1"/>
    </xf>
    <xf numFmtId="44" fontId="34" fillId="0" borderId="4" xfId="3" applyFont="1" applyFill="1" applyBorder="1" applyAlignment="1">
      <alignment horizontal="center" vertical="top" wrapText="1"/>
    </xf>
    <xf numFmtId="44" fontId="34" fillId="35" borderId="4" xfId="3" applyFont="1" applyFill="1" applyBorder="1" applyAlignment="1">
      <alignment horizontal="center" vertical="top" wrapText="1"/>
    </xf>
    <xf numFmtId="0" fontId="30" fillId="0" borderId="6" xfId="0" applyFont="1" applyFill="1" applyBorder="1" applyAlignment="1">
      <alignment vertical="top" wrapText="1"/>
    </xf>
    <xf numFmtId="0" fontId="31" fillId="0" borderId="48" xfId="0" applyFont="1" applyFill="1" applyBorder="1" applyAlignment="1">
      <alignment horizontal="centerContinuous" vertical="top" wrapText="1"/>
    </xf>
    <xf numFmtId="0" fontId="31" fillId="0" borderId="64" xfId="0" applyFont="1" applyFill="1" applyBorder="1" applyAlignment="1">
      <alignment horizontal="centerContinuous" vertical="top" wrapText="1"/>
    </xf>
    <xf numFmtId="0" fontId="31" fillId="0" borderId="37" xfId="0" applyFont="1" applyFill="1" applyBorder="1" applyAlignment="1">
      <alignment horizontal="centerContinuous" vertical="top" wrapText="1"/>
    </xf>
    <xf numFmtId="44" fontId="34" fillId="0" borderId="7" xfId="3" applyFont="1" applyFill="1" applyBorder="1" applyAlignment="1">
      <alignment horizontal="center" vertical="top" wrapText="1"/>
    </xf>
    <xf numFmtId="44" fontId="34" fillId="35" borderId="7" xfId="3" applyFont="1" applyFill="1" applyBorder="1" applyAlignment="1">
      <alignment horizontal="center" vertical="top" wrapText="1"/>
    </xf>
    <xf numFmtId="0" fontId="28" fillId="40" borderId="11" xfId="0" applyFont="1" applyFill="1" applyBorder="1"/>
    <xf numFmtId="0" fontId="28" fillId="40" borderId="55" xfId="0" applyFont="1" applyFill="1" applyBorder="1" applyAlignment="1"/>
    <xf numFmtId="0" fontId="28" fillId="40" borderId="55" xfId="0" applyFont="1" applyFill="1" applyBorder="1"/>
    <xf numFmtId="0" fontId="28" fillId="40" borderId="56" xfId="0" applyFont="1" applyFill="1" applyBorder="1"/>
    <xf numFmtId="0" fontId="28" fillId="40" borderId="12" xfId="0" applyFont="1" applyFill="1" applyBorder="1"/>
    <xf numFmtId="0" fontId="28" fillId="40" borderId="0" xfId="0" applyFont="1" applyFill="1" applyBorder="1" applyAlignment="1"/>
    <xf numFmtId="0" fontId="28" fillId="40" borderId="0" xfId="0" applyFont="1" applyFill="1" applyBorder="1"/>
    <xf numFmtId="0" fontId="28" fillId="40" borderId="13" xfId="0" applyFont="1" applyFill="1" applyBorder="1"/>
    <xf numFmtId="0" fontId="30" fillId="40" borderId="12" xfId="0" applyFont="1" applyFill="1" applyBorder="1" applyAlignment="1">
      <alignment vertical="top"/>
    </xf>
    <xf numFmtId="0" fontId="30" fillId="40" borderId="0" xfId="0" applyFont="1" applyFill="1" applyBorder="1" applyAlignment="1">
      <alignment vertical="top"/>
    </xf>
    <xf numFmtId="0" fontId="28" fillId="40" borderId="0" xfId="0" applyFont="1" applyFill="1" applyBorder="1" applyAlignment="1">
      <alignment vertical="top"/>
    </xf>
    <xf numFmtId="0" fontId="28" fillId="40" borderId="13" xfId="0" applyFont="1" applyFill="1" applyBorder="1" applyAlignment="1">
      <alignment vertical="top"/>
    </xf>
    <xf numFmtId="0" fontId="31" fillId="40" borderId="9" xfId="0" applyFont="1" applyFill="1" applyBorder="1" applyAlignment="1">
      <alignment vertical="top"/>
    </xf>
    <xf numFmtId="0" fontId="31" fillId="40" borderId="10" xfId="0" applyFont="1" applyFill="1" applyBorder="1" applyAlignment="1">
      <alignment vertical="top"/>
    </xf>
    <xf numFmtId="0" fontId="28" fillId="40" borderId="10" xfId="0" applyFont="1" applyFill="1" applyBorder="1" applyAlignment="1">
      <alignment vertical="top"/>
    </xf>
    <xf numFmtId="0" fontId="28" fillId="40" borderId="57" xfId="0" applyFont="1" applyFill="1" applyBorder="1" applyAlignment="1">
      <alignment vertical="top"/>
    </xf>
    <xf numFmtId="0" fontId="32" fillId="44" borderId="11" xfId="0" applyFont="1" applyFill="1" applyBorder="1" applyAlignment="1">
      <alignment horizontal="left" vertical="top"/>
    </xf>
    <xf numFmtId="0" fontId="32" fillId="44" borderId="55" xfId="0" applyFont="1" applyFill="1" applyBorder="1" applyAlignment="1">
      <alignment vertical="top"/>
    </xf>
    <xf numFmtId="0" fontId="28" fillId="44" borderId="55" xfId="0" applyFont="1" applyFill="1" applyBorder="1" applyAlignment="1">
      <alignment vertical="top"/>
    </xf>
    <xf numFmtId="0" fontId="28" fillId="44" borderId="56" xfId="0" applyFont="1" applyFill="1" applyBorder="1" applyAlignment="1">
      <alignment vertical="top"/>
    </xf>
    <xf numFmtId="0" fontId="33" fillId="44" borderId="0" xfId="0" applyFont="1" applyFill="1" applyBorder="1" applyAlignment="1"/>
    <xf numFmtId="0" fontId="28" fillId="44" borderId="0" xfId="0" applyFont="1" applyFill="1" applyBorder="1" applyAlignment="1"/>
    <xf numFmtId="0" fontId="28" fillId="44" borderId="0" xfId="0" applyFont="1" applyFill="1" applyBorder="1"/>
    <xf numFmtId="0" fontId="28" fillId="44" borderId="13" xfId="0" applyFont="1" applyFill="1" applyBorder="1"/>
    <xf numFmtId="0" fontId="33" fillId="44" borderId="13" xfId="0" applyFont="1" applyFill="1" applyBorder="1" applyAlignment="1"/>
    <xf numFmtId="0" fontId="29" fillId="44" borderId="12" xfId="0" applyFont="1" applyFill="1" applyBorder="1"/>
    <xf numFmtId="0" fontId="29" fillId="44" borderId="0" xfId="0" applyFont="1" applyFill="1" applyBorder="1" applyAlignment="1"/>
    <xf numFmtId="0" fontId="28" fillId="44" borderId="12" xfId="0" applyFont="1" applyFill="1" applyBorder="1"/>
    <xf numFmtId="0" fontId="32" fillId="44" borderId="12" xfId="0" applyFont="1" applyFill="1" applyBorder="1" applyAlignment="1">
      <alignment horizontal="left" vertical="top"/>
    </xf>
    <xf numFmtId="0" fontId="32" fillId="44" borderId="0" xfId="0" applyFont="1" applyFill="1" applyBorder="1" applyAlignment="1">
      <alignment vertical="top"/>
    </xf>
    <xf numFmtId="0" fontId="28" fillId="44" borderId="0" xfId="0" applyFont="1" applyFill="1" applyBorder="1" applyAlignment="1">
      <alignment vertical="top"/>
    </xf>
    <xf numFmtId="0" fontId="28" fillId="44" borderId="13" xfId="0" applyFont="1" applyFill="1" applyBorder="1" applyAlignment="1">
      <alignment vertical="top"/>
    </xf>
    <xf numFmtId="0" fontId="28" fillId="44" borderId="9" xfId="0" applyFont="1" applyFill="1" applyBorder="1" applyAlignment="1">
      <alignment vertical="top"/>
    </xf>
    <xf numFmtId="0" fontId="28" fillId="44" borderId="10" xfId="0" applyFont="1" applyFill="1" applyBorder="1" applyAlignment="1">
      <alignment vertical="top"/>
    </xf>
    <xf numFmtId="0" fontId="28" fillId="44" borderId="57" xfId="0" applyFont="1" applyFill="1" applyBorder="1" applyAlignment="1">
      <alignment vertical="top"/>
    </xf>
    <xf numFmtId="0" fontId="30" fillId="44" borderId="42" xfId="0" applyFont="1" applyFill="1" applyBorder="1" applyAlignment="1">
      <alignment horizontal="centerContinuous" vertical="top" wrapText="1"/>
    </xf>
    <xf numFmtId="0" fontId="30" fillId="44" borderId="58" xfId="0" applyFont="1" applyFill="1" applyBorder="1" applyAlignment="1">
      <alignment horizontal="centerContinuous" vertical="top" wrapText="1"/>
    </xf>
    <xf numFmtId="0" fontId="30" fillId="44" borderId="44" xfId="0" applyFont="1" applyFill="1" applyBorder="1" applyAlignment="1">
      <alignment horizontal="centerContinuous" vertical="top" wrapText="1"/>
    </xf>
    <xf numFmtId="0" fontId="30" fillId="44" borderId="72" xfId="0" applyFont="1" applyFill="1" applyBorder="1" applyAlignment="1">
      <alignment horizontal="centerContinuous" vertical="top" wrapText="1"/>
    </xf>
    <xf numFmtId="0" fontId="30" fillId="44" borderId="35" xfId="0" applyFont="1" applyFill="1" applyBorder="1" applyAlignment="1">
      <alignment horizontal="centerContinuous" vertical="top" wrapText="1"/>
    </xf>
    <xf numFmtId="0" fontId="30" fillId="44" borderId="4" xfId="0" applyFont="1" applyFill="1" applyBorder="1" applyAlignment="1">
      <alignment horizontal="center" vertical="top" wrapText="1"/>
    </xf>
    <xf numFmtId="0" fontId="30" fillId="44" borderId="74" xfId="0" applyFont="1" applyFill="1" applyBorder="1" applyAlignment="1">
      <alignment horizontal="center" vertical="top" wrapText="1"/>
    </xf>
    <xf numFmtId="44" fontId="34" fillId="45" borderId="5" xfId="3" applyFont="1" applyFill="1" applyBorder="1" applyAlignment="1">
      <alignment horizontal="center" vertical="top" wrapText="1"/>
    </xf>
    <xf numFmtId="44" fontId="34" fillId="45" borderId="8" xfId="3" applyFont="1" applyFill="1" applyBorder="1" applyAlignment="1">
      <alignment horizontal="center" vertical="top" wrapText="1"/>
    </xf>
    <xf numFmtId="0" fontId="30" fillId="45" borderId="63" xfId="0" applyFont="1" applyFill="1" applyBorder="1" applyAlignment="1">
      <alignment horizontal="left" vertical="top" wrapText="1"/>
    </xf>
    <xf numFmtId="44" fontId="31" fillId="45" borderId="8" xfId="3" applyFont="1" applyFill="1" applyBorder="1" applyAlignment="1">
      <alignment vertical="top" wrapText="1"/>
    </xf>
    <xf numFmtId="0" fontId="30" fillId="45" borderId="62" xfId="0" applyFont="1" applyFill="1" applyBorder="1" applyAlignment="1">
      <alignment horizontal="left" vertical="top" wrapText="1"/>
    </xf>
    <xf numFmtId="44" fontId="34" fillId="45" borderId="48" xfId="3" applyFont="1" applyFill="1" applyBorder="1" applyAlignment="1">
      <alignment vertical="top" wrapText="1"/>
    </xf>
    <xf numFmtId="0" fontId="30" fillId="45" borderId="30" xfId="0" applyFont="1" applyFill="1" applyBorder="1" applyAlignment="1">
      <alignment horizontal="left" vertical="top" wrapText="1"/>
    </xf>
    <xf numFmtId="44" fontId="34" fillId="45" borderId="46" xfId="3" applyFont="1" applyFill="1" applyBorder="1" applyAlignment="1">
      <alignment horizontal="left" vertical="top" wrapText="1"/>
    </xf>
    <xf numFmtId="0" fontId="30" fillId="45" borderId="59" xfId="0" applyFont="1" applyFill="1" applyBorder="1" applyAlignment="1">
      <alignment horizontal="left" vertical="top" wrapText="1"/>
    </xf>
    <xf numFmtId="44" fontId="34" fillId="45" borderId="66" xfId="3" applyFont="1" applyFill="1" applyBorder="1" applyAlignment="1">
      <alignment horizontal="left" vertical="top" wrapText="1"/>
    </xf>
    <xf numFmtId="0" fontId="30" fillId="44" borderId="12" xfId="0" applyFont="1" applyFill="1" applyBorder="1"/>
    <xf numFmtId="0" fontId="30" fillId="44" borderId="0" xfId="0" applyFont="1" applyFill="1" applyBorder="1" applyAlignment="1"/>
    <xf numFmtId="0" fontId="31" fillId="44" borderId="0" xfId="0" applyFont="1" applyFill="1" applyBorder="1" applyAlignment="1"/>
    <xf numFmtId="0" fontId="31" fillId="44" borderId="0" xfId="0" applyFont="1" applyFill="1" applyBorder="1"/>
    <xf numFmtId="0" fontId="30" fillId="44" borderId="12" xfId="0" applyFont="1" applyFill="1" applyBorder="1" applyAlignment="1"/>
    <xf numFmtId="0" fontId="21" fillId="42" borderId="3" xfId="0" applyFont="1" applyFill="1" applyBorder="1" applyAlignment="1" applyProtection="1">
      <alignment horizontal="left" vertical="center"/>
      <protection locked="0"/>
    </xf>
    <xf numFmtId="0" fontId="21" fillId="42" borderId="5" xfId="0" applyFont="1" applyFill="1" applyBorder="1" applyAlignment="1" applyProtection="1">
      <alignment horizontal="center" vertical="center"/>
      <protection locked="0"/>
    </xf>
    <xf numFmtId="0" fontId="26" fillId="35" borderId="3" xfId="0" applyFont="1" applyFill="1" applyBorder="1" applyAlignment="1" applyProtection="1">
      <alignment horizontal="left"/>
      <protection locked="0"/>
    </xf>
    <xf numFmtId="0" fontId="22" fillId="0" borderId="4" xfId="0" applyFont="1" applyBorder="1" applyAlignment="1">
      <alignment horizontal="center"/>
    </xf>
    <xf numFmtId="0" fontId="21" fillId="42" borderId="4" xfId="0" applyFont="1" applyFill="1" applyBorder="1" applyAlignment="1" applyProtection="1">
      <alignment vertical="center"/>
      <protection locked="0"/>
    </xf>
    <xf numFmtId="0" fontId="22" fillId="43" borderId="4" xfId="0" applyFont="1" applyFill="1" applyBorder="1" applyAlignment="1"/>
    <xf numFmtId="0" fontId="22" fillId="0" borderId="54" xfId="0" applyFont="1" applyBorder="1" applyAlignment="1"/>
    <xf numFmtId="9" fontId="22" fillId="43" borderId="4" xfId="0" applyNumberFormat="1" applyFont="1" applyFill="1" applyBorder="1" applyAlignment="1"/>
    <xf numFmtId="9" fontId="22" fillId="40" borderId="7" xfId="0" applyNumberFormat="1" applyFont="1" applyFill="1" applyBorder="1" applyAlignment="1"/>
    <xf numFmtId="165" fontId="24" fillId="35" borderId="5" xfId="3" applyNumberFormat="1" applyFont="1" applyFill="1" applyBorder="1" applyAlignment="1" applyProtection="1">
      <alignment vertical="center"/>
      <protection locked="0"/>
    </xf>
    <xf numFmtId="0" fontId="19" fillId="41" borderId="33" xfId="0" applyFont="1" applyFill="1" applyBorder="1" applyAlignment="1" applyProtection="1">
      <alignment horizontal="left" vertical="center"/>
      <protection locked="0"/>
    </xf>
    <xf numFmtId="0" fontId="19" fillId="41" borderId="34" xfId="0" applyFont="1" applyFill="1" applyBorder="1" applyAlignment="1" applyProtection="1">
      <alignment horizontal="left" vertical="center"/>
      <protection locked="0"/>
    </xf>
    <xf numFmtId="0" fontId="19" fillId="41" borderId="35" xfId="0" applyFont="1" applyFill="1" applyBorder="1" applyAlignment="1" applyProtection="1">
      <alignment horizontal="left" vertical="center"/>
      <protection locked="0"/>
    </xf>
    <xf numFmtId="0" fontId="19" fillId="37" borderId="33" xfId="0" applyFont="1" applyFill="1" applyBorder="1" applyAlignment="1" applyProtection="1">
      <alignment horizontal="center" vertical="center"/>
      <protection locked="0"/>
    </xf>
    <xf numFmtId="0" fontId="19" fillId="37" borderId="34" xfId="0" applyFont="1" applyFill="1" applyBorder="1" applyAlignment="1" applyProtection="1">
      <alignment horizontal="center" vertical="center"/>
      <protection locked="0"/>
    </xf>
    <xf numFmtId="0" fontId="19" fillId="37" borderId="35" xfId="0" applyFont="1" applyFill="1" applyBorder="1" applyAlignment="1" applyProtection="1">
      <alignment horizontal="center" vertical="center"/>
      <protection locked="0"/>
    </xf>
    <xf numFmtId="0" fontId="21" fillId="40" borderId="36" xfId="0" applyFont="1" applyFill="1" applyBorder="1" applyAlignment="1" applyProtection="1">
      <alignment horizontal="center" vertical="center"/>
      <protection locked="0"/>
    </xf>
    <xf numFmtId="0" fontId="21" fillId="40" borderId="37" xfId="0" applyFont="1" applyFill="1" applyBorder="1" applyAlignment="1" applyProtection="1">
      <alignment horizontal="center" vertical="center"/>
      <protection locked="0"/>
    </xf>
    <xf numFmtId="0" fontId="26" fillId="42" borderId="26" xfId="0" applyFont="1" applyFill="1" applyBorder="1" applyAlignment="1" applyProtection="1">
      <alignment horizontal="right"/>
      <protection locked="0"/>
    </xf>
    <xf numFmtId="0" fontId="26" fillId="42" borderId="27" xfId="0" applyFont="1" applyFill="1" applyBorder="1" applyAlignment="1" applyProtection="1">
      <alignment horizontal="right"/>
      <protection locked="0"/>
    </xf>
    <xf numFmtId="0" fontId="19" fillId="37" borderId="67" xfId="0" applyFont="1" applyFill="1" applyBorder="1" applyAlignment="1" applyProtection="1">
      <alignment horizontal="left" vertical="center"/>
      <protection locked="0"/>
    </xf>
    <xf numFmtId="0" fontId="19" fillId="37" borderId="53" xfId="0" applyFont="1" applyFill="1" applyBorder="1" applyAlignment="1" applyProtection="1">
      <alignment horizontal="left" vertical="center"/>
      <protection locked="0"/>
    </xf>
    <xf numFmtId="0" fontId="19" fillId="37" borderId="68" xfId="0" applyFont="1" applyFill="1" applyBorder="1" applyAlignment="1" applyProtection="1">
      <alignment horizontal="left" vertical="center"/>
      <protection locked="0"/>
    </xf>
    <xf numFmtId="43" fontId="22" fillId="40" borderId="12" xfId="1" applyFont="1" applyFill="1" applyBorder="1" applyAlignment="1" applyProtection="1">
      <alignment horizontal="left"/>
      <protection locked="0"/>
    </xf>
    <xf numFmtId="43" fontId="22" fillId="40" borderId="0" xfId="1" applyFont="1" applyFill="1" applyBorder="1" applyAlignment="1" applyProtection="1">
      <alignment horizontal="left"/>
      <protection locked="0"/>
    </xf>
    <xf numFmtId="43" fontId="22" fillId="40" borderId="13" xfId="1" applyFont="1" applyFill="1" applyBorder="1" applyAlignment="1" applyProtection="1">
      <alignment horizontal="left"/>
      <protection locked="0"/>
    </xf>
    <xf numFmtId="43" fontId="26" fillId="40" borderId="9" xfId="1" applyFont="1" applyFill="1" applyBorder="1" applyAlignment="1" applyProtection="1">
      <alignment horizontal="left"/>
      <protection locked="0"/>
    </xf>
    <xf numFmtId="43" fontId="26" fillId="40" borderId="10" xfId="1" applyFont="1" applyFill="1" applyBorder="1" applyAlignment="1" applyProtection="1">
      <alignment horizontal="left"/>
      <protection locked="0"/>
    </xf>
    <xf numFmtId="43" fontId="26" fillId="40" borderId="57" xfId="1" applyFont="1" applyFill="1" applyBorder="1" applyAlignment="1" applyProtection="1">
      <alignment horizontal="left"/>
      <protection locked="0"/>
    </xf>
    <xf numFmtId="44" fontId="22" fillId="0" borderId="4" xfId="3" applyFont="1" applyBorder="1" applyAlignment="1" applyProtection="1">
      <protection locked="0"/>
    </xf>
    <xf numFmtId="0" fontId="22" fillId="0" borderId="4" xfId="0" applyFont="1" applyBorder="1" applyAlignment="1" applyProtection="1">
      <protection locked="0"/>
    </xf>
    <xf numFmtId="9" fontId="22" fillId="0" borderId="4" xfId="0" applyNumberFormat="1" applyFont="1" applyBorder="1" applyAlignment="1" applyProtection="1">
      <alignment horizont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9" fontId="22" fillId="0" borderId="4" xfId="0" applyNumberFormat="1" applyFont="1" applyBorder="1" applyAlignment="1" applyProtection="1">
      <alignment horizontal="center" vertical="center"/>
      <protection locked="0"/>
    </xf>
    <xf numFmtId="9" fontId="22" fillId="0" borderId="4" xfId="2" applyFont="1" applyBorder="1" applyAlignment="1" applyProtection="1">
      <alignment horizontal="center" vertical="center"/>
      <protection locked="0"/>
    </xf>
    <xf numFmtId="9" fontId="22" fillId="0" borderId="5" xfId="2" applyFont="1" applyBorder="1" applyAlignment="1" applyProtection="1">
      <alignment horizontal="center" vertical="center"/>
      <protection locked="0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4" xr:uid="{00000000-0005-0000-0000-00001C000000}"/>
    <cellStyle name="Currency" xfId="3" builtinId="4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te" xfId="20" builtinId="10" customBuiltin="1"/>
    <cellStyle name="Output" xfId="15" builtinId="21" customBuiltin="1"/>
    <cellStyle name="Percent" xfId="2" builtinId="5"/>
    <cellStyle name="Percent 2" xfId="5" xr:uid="{00000000-0005-0000-0000-00002B000000}"/>
    <cellStyle name="Title" xfId="6" builtinId="15" customBuiltin="1"/>
    <cellStyle name="Total" xfId="22" builtinId="25" customBuiltin="1"/>
    <cellStyle name="Warning Text" xfId="19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FE0BB"/>
      <color rgb="FFFFFFCC"/>
      <color rgb="FFFFC5C5"/>
      <color rgb="FFCCFFCC"/>
      <color rgb="FFFCF1DC"/>
      <color rgb="FFD0EBEC"/>
      <color rgb="FFBFD1E7"/>
      <color rgb="FFFFE9E7"/>
      <color rgb="FFFECBC6"/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187889</xdr:colOff>
      <xdr:row>0</xdr:row>
      <xdr:rowOff>94186</xdr:rowOff>
    </xdr:from>
    <xdr:to>
      <xdr:col>2</xdr:col>
      <xdr:colOff>1620270</xdr:colOff>
      <xdr:row>4</xdr:row>
      <xdr:rowOff>8990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814" y="94186"/>
          <a:ext cx="1432381" cy="848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  <pageSetUpPr fitToPage="1"/>
  </sheetPr>
  <dimension ref="A1:M103"/>
  <sheetViews>
    <sheetView showGridLines="0" tabSelected="1" topLeftCell="A7" zoomScale="70" zoomScaleNormal="70" zoomScalePageLayoutView="55" workbookViewId="0">
      <selection activeCell="H37" sqref="H37"/>
    </sheetView>
  </sheetViews>
  <sheetFormatPr defaultRowHeight="18" x14ac:dyDescent="0.25"/>
  <cols>
    <col min="1" max="1" width="73.5703125" style="12" customWidth="1"/>
    <col min="2" max="2" width="26" style="15" customWidth="1"/>
    <col min="3" max="3" width="26" style="16" customWidth="1"/>
    <col min="4" max="4" width="4.7109375" style="12" customWidth="1"/>
    <col min="5" max="13" width="21" style="12" customWidth="1"/>
    <col min="14" max="231" width="9.140625" style="12"/>
    <col min="232" max="232" width="9.7109375" style="12" bestFit="1" customWidth="1"/>
    <col min="233" max="233" width="38.42578125" style="12" bestFit="1" customWidth="1"/>
    <col min="234" max="234" width="18.42578125" style="12" customWidth="1"/>
    <col min="235" max="235" width="9.28515625" style="12" customWidth="1"/>
    <col min="236" max="236" width="9.7109375" style="12" bestFit="1" customWidth="1"/>
    <col min="237" max="237" width="17.28515625" style="12" bestFit="1" customWidth="1"/>
    <col min="238" max="238" width="19.42578125" style="12" customWidth="1"/>
    <col min="239" max="239" width="10.28515625" style="12" customWidth="1"/>
    <col min="240" max="240" width="10.85546875" style="12" customWidth="1"/>
    <col min="241" max="487" width="9.140625" style="12"/>
    <col min="488" max="488" width="9.7109375" style="12" bestFit="1" customWidth="1"/>
    <col min="489" max="489" width="38.42578125" style="12" bestFit="1" customWidth="1"/>
    <col min="490" max="490" width="18.42578125" style="12" customWidth="1"/>
    <col min="491" max="491" width="9.28515625" style="12" customWidth="1"/>
    <col min="492" max="492" width="9.7109375" style="12" bestFit="1" customWidth="1"/>
    <col min="493" max="493" width="17.28515625" style="12" bestFit="1" customWidth="1"/>
    <col min="494" max="494" width="19.42578125" style="12" customWidth="1"/>
    <col min="495" max="495" width="10.28515625" style="12" customWidth="1"/>
    <col min="496" max="496" width="10.85546875" style="12" customWidth="1"/>
    <col min="497" max="743" width="9.140625" style="12"/>
    <col min="744" max="744" width="9.7109375" style="12" bestFit="1" customWidth="1"/>
    <col min="745" max="745" width="38.42578125" style="12" bestFit="1" customWidth="1"/>
    <col min="746" max="746" width="18.42578125" style="12" customWidth="1"/>
    <col min="747" max="747" width="9.28515625" style="12" customWidth="1"/>
    <col min="748" max="748" width="9.7109375" style="12" bestFit="1" customWidth="1"/>
    <col min="749" max="749" width="17.28515625" style="12" bestFit="1" customWidth="1"/>
    <col min="750" max="750" width="19.42578125" style="12" customWidth="1"/>
    <col min="751" max="751" width="10.28515625" style="12" customWidth="1"/>
    <col min="752" max="752" width="10.85546875" style="12" customWidth="1"/>
    <col min="753" max="999" width="9.140625" style="12"/>
    <col min="1000" max="1000" width="9.7109375" style="12" bestFit="1" customWidth="1"/>
    <col min="1001" max="1001" width="38.42578125" style="12" bestFit="1" customWidth="1"/>
    <col min="1002" max="1002" width="18.42578125" style="12" customWidth="1"/>
    <col min="1003" max="1003" width="9.28515625" style="12" customWidth="1"/>
    <col min="1004" max="1004" width="9.7109375" style="12" bestFit="1" customWidth="1"/>
    <col min="1005" max="1005" width="17.28515625" style="12" bestFit="1" customWidth="1"/>
    <col min="1006" max="1006" width="19.42578125" style="12" customWidth="1"/>
    <col min="1007" max="1007" width="10.28515625" style="12" customWidth="1"/>
    <col min="1008" max="1008" width="10.85546875" style="12" customWidth="1"/>
    <col min="1009" max="1255" width="9.140625" style="12"/>
    <col min="1256" max="1256" width="9.7109375" style="12" bestFit="1" customWidth="1"/>
    <col min="1257" max="1257" width="38.42578125" style="12" bestFit="1" customWidth="1"/>
    <col min="1258" max="1258" width="18.42578125" style="12" customWidth="1"/>
    <col min="1259" max="1259" width="9.28515625" style="12" customWidth="1"/>
    <col min="1260" max="1260" width="9.7109375" style="12" bestFit="1" customWidth="1"/>
    <col min="1261" max="1261" width="17.28515625" style="12" bestFit="1" customWidth="1"/>
    <col min="1262" max="1262" width="19.42578125" style="12" customWidth="1"/>
    <col min="1263" max="1263" width="10.28515625" style="12" customWidth="1"/>
    <col min="1264" max="1264" width="10.85546875" style="12" customWidth="1"/>
    <col min="1265" max="1511" width="9.140625" style="12"/>
    <col min="1512" max="1512" width="9.7109375" style="12" bestFit="1" customWidth="1"/>
    <col min="1513" max="1513" width="38.42578125" style="12" bestFit="1" customWidth="1"/>
    <col min="1514" max="1514" width="18.42578125" style="12" customWidth="1"/>
    <col min="1515" max="1515" width="9.28515625" style="12" customWidth="1"/>
    <col min="1516" max="1516" width="9.7109375" style="12" bestFit="1" customWidth="1"/>
    <col min="1517" max="1517" width="17.28515625" style="12" bestFit="1" customWidth="1"/>
    <col min="1518" max="1518" width="19.42578125" style="12" customWidth="1"/>
    <col min="1519" max="1519" width="10.28515625" style="12" customWidth="1"/>
    <col min="1520" max="1520" width="10.85546875" style="12" customWidth="1"/>
    <col min="1521" max="1767" width="9.140625" style="12"/>
    <col min="1768" max="1768" width="9.7109375" style="12" bestFit="1" customWidth="1"/>
    <col min="1769" max="1769" width="38.42578125" style="12" bestFit="1" customWidth="1"/>
    <col min="1770" max="1770" width="18.42578125" style="12" customWidth="1"/>
    <col min="1771" max="1771" width="9.28515625" style="12" customWidth="1"/>
    <col min="1772" max="1772" width="9.7109375" style="12" bestFit="1" customWidth="1"/>
    <col min="1773" max="1773" width="17.28515625" style="12" bestFit="1" customWidth="1"/>
    <col min="1774" max="1774" width="19.42578125" style="12" customWidth="1"/>
    <col min="1775" max="1775" width="10.28515625" style="12" customWidth="1"/>
    <col min="1776" max="1776" width="10.85546875" style="12" customWidth="1"/>
    <col min="1777" max="2023" width="9.140625" style="12"/>
    <col min="2024" max="2024" width="9.7109375" style="12" bestFit="1" customWidth="1"/>
    <col min="2025" max="2025" width="38.42578125" style="12" bestFit="1" customWidth="1"/>
    <col min="2026" max="2026" width="18.42578125" style="12" customWidth="1"/>
    <col min="2027" max="2027" width="9.28515625" style="12" customWidth="1"/>
    <col min="2028" max="2028" width="9.7109375" style="12" bestFit="1" customWidth="1"/>
    <col min="2029" max="2029" width="17.28515625" style="12" bestFit="1" customWidth="1"/>
    <col min="2030" max="2030" width="19.42578125" style="12" customWidth="1"/>
    <col min="2031" max="2031" width="10.28515625" style="12" customWidth="1"/>
    <col min="2032" max="2032" width="10.85546875" style="12" customWidth="1"/>
    <col min="2033" max="2279" width="9.140625" style="12"/>
    <col min="2280" max="2280" width="9.7109375" style="12" bestFit="1" customWidth="1"/>
    <col min="2281" max="2281" width="38.42578125" style="12" bestFit="1" customWidth="1"/>
    <col min="2282" max="2282" width="18.42578125" style="12" customWidth="1"/>
    <col min="2283" max="2283" width="9.28515625" style="12" customWidth="1"/>
    <col min="2284" max="2284" width="9.7109375" style="12" bestFit="1" customWidth="1"/>
    <col min="2285" max="2285" width="17.28515625" style="12" bestFit="1" customWidth="1"/>
    <col min="2286" max="2286" width="19.42578125" style="12" customWidth="1"/>
    <col min="2287" max="2287" width="10.28515625" style="12" customWidth="1"/>
    <col min="2288" max="2288" width="10.85546875" style="12" customWidth="1"/>
    <col min="2289" max="2535" width="9.140625" style="12"/>
    <col min="2536" max="2536" width="9.7109375" style="12" bestFit="1" customWidth="1"/>
    <col min="2537" max="2537" width="38.42578125" style="12" bestFit="1" customWidth="1"/>
    <col min="2538" max="2538" width="18.42578125" style="12" customWidth="1"/>
    <col min="2539" max="2539" width="9.28515625" style="12" customWidth="1"/>
    <col min="2540" max="2540" width="9.7109375" style="12" bestFit="1" customWidth="1"/>
    <col min="2541" max="2541" width="17.28515625" style="12" bestFit="1" customWidth="1"/>
    <col min="2542" max="2542" width="19.42578125" style="12" customWidth="1"/>
    <col min="2543" max="2543" width="10.28515625" style="12" customWidth="1"/>
    <col min="2544" max="2544" width="10.85546875" style="12" customWidth="1"/>
    <col min="2545" max="2791" width="9.140625" style="12"/>
    <col min="2792" max="2792" width="9.7109375" style="12" bestFit="1" customWidth="1"/>
    <col min="2793" max="2793" width="38.42578125" style="12" bestFit="1" customWidth="1"/>
    <col min="2794" max="2794" width="18.42578125" style="12" customWidth="1"/>
    <col min="2795" max="2795" width="9.28515625" style="12" customWidth="1"/>
    <col min="2796" max="2796" width="9.7109375" style="12" bestFit="1" customWidth="1"/>
    <col min="2797" max="2797" width="17.28515625" style="12" bestFit="1" customWidth="1"/>
    <col min="2798" max="2798" width="19.42578125" style="12" customWidth="1"/>
    <col min="2799" max="2799" width="10.28515625" style="12" customWidth="1"/>
    <col min="2800" max="2800" width="10.85546875" style="12" customWidth="1"/>
    <col min="2801" max="3047" width="9.140625" style="12"/>
    <col min="3048" max="3048" width="9.7109375" style="12" bestFit="1" customWidth="1"/>
    <col min="3049" max="3049" width="38.42578125" style="12" bestFit="1" customWidth="1"/>
    <col min="3050" max="3050" width="18.42578125" style="12" customWidth="1"/>
    <col min="3051" max="3051" width="9.28515625" style="12" customWidth="1"/>
    <col min="3052" max="3052" width="9.7109375" style="12" bestFit="1" customWidth="1"/>
    <col min="3053" max="3053" width="17.28515625" style="12" bestFit="1" customWidth="1"/>
    <col min="3054" max="3054" width="19.42578125" style="12" customWidth="1"/>
    <col min="3055" max="3055" width="10.28515625" style="12" customWidth="1"/>
    <col min="3056" max="3056" width="10.85546875" style="12" customWidth="1"/>
    <col min="3057" max="3303" width="9.140625" style="12"/>
    <col min="3304" max="3304" width="9.7109375" style="12" bestFit="1" customWidth="1"/>
    <col min="3305" max="3305" width="38.42578125" style="12" bestFit="1" customWidth="1"/>
    <col min="3306" max="3306" width="18.42578125" style="12" customWidth="1"/>
    <col min="3307" max="3307" width="9.28515625" style="12" customWidth="1"/>
    <col min="3308" max="3308" width="9.7109375" style="12" bestFit="1" customWidth="1"/>
    <col min="3309" max="3309" width="17.28515625" style="12" bestFit="1" customWidth="1"/>
    <col min="3310" max="3310" width="19.42578125" style="12" customWidth="1"/>
    <col min="3311" max="3311" width="10.28515625" style="12" customWidth="1"/>
    <col min="3312" max="3312" width="10.85546875" style="12" customWidth="1"/>
    <col min="3313" max="3559" width="9.140625" style="12"/>
    <col min="3560" max="3560" width="9.7109375" style="12" bestFit="1" customWidth="1"/>
    <col min="3561" max="3561" width="38.42578125" style="12" bestFit="1" customWidth="1"/>
    <col min="3562" max="3562" width="18.42578125" style="12" customWidth="1"/>
    <col min="3563" max="3563" width="9.28515625" style="12" customWidth="1"/>
    <col min="3564" max="3564" width="9.7109375" style="12" bestFit="1" customWidth="1"/>
    <col min="3565" max="3565" width="17.28515625" style="12" bestFit="1" customWidth="1"/>
    <col min="3566" max="3566" width="19.42578125" style="12" customWidth="1"/>
    <col min="3567" max="3567" width="10.28515625" style="12" customWidth="1"/>
    <col min="3568" max="3568" width="10.85546875" style="12" customWidth="1"/>
    <col min="3569" max="3815" width="9.140625" style="12"/>
    <col min="3816" max="3816" width="9.7109375" style="12" bestFit="1" customWidth="1"/>
    <col min="3817" max="3817" width="38.42578125" style="12" bestFit="1" customWidth="1"/>
    <col min="3818" max="3818" width="18.42578125" style="12" customWidth="1"/>
    <col min="3819" max="3819" width="9.28515625" style="12" customWidth="1"/>
    <col min="3820" max="3820" width="9.7109375" style="12" bestFit="1" customWidth="1"/>
    <col min="3821" max="3821" width="17.28515625" style="12" bestFit="1" customWidth="1"/>
    <col min="3822" max="3822" width="19.42578125" style="12" customWidth="1"/>
    <col min="3823" max="3823" width="10.28515625" style="12" customWidth="1"/>
    <col min="3824" max="3824" width="10.85546875" style="12" customWidth="1"/>
    <col min="3825" max="4071" width="9.140625" style="12"/>
    <col min="4072" max="4072" width="9.7109375" style="12" bestFit="1" customWidth="1"/>
    <col min="4073" max="4073" width="38.42578125" style="12" bestFit="1" customWidth="1"/>
    <col min="4074" max="4074" width="18.42578125" style="12" customWidth="1"/>
    <col min="4075" max="4075" width="9.28515625" style="12" customWidth="1"/>
    <col min="4076" max="4076" width="9.7109375" style="12" bestFit="1" customWidth="1"/>
    <col min="4077" max="4077" width="17.28515625" style="12" bestFit="1" customWidth="1"/>
    <col min="4078" max="4078" width="19.42578125" style="12" customWidth="1"/>
    <col min="4079" max="4079" width="10.28515625" style="12" customWidth="1"/>
    <col min="4080" max="4080" width="10.85546875" style="12" customWidth="1"/>
    <col min="4081" max="4327" width="9.140625" style="12"/>
    <col min="4328" max="4328" width="9.7109375" style="12" bestFit="1" customWidth="1"/>
    <col min="4329" max="4329" width="38.42578125" style="12" bestFit="1" customWidth="1"/>
    <col min="4330" max="4330" width="18.42578125" style="12" customWidth="1"/>
    <col min="4331" max="4331" width="9.28515625" style="12" customWidth="1"/>
    <col min="4332" max="4332" width="9.7109375" style="12" bestFit="1" customWidth="1"/>
    <col min="4333" max="4333" width="17.28515625" style="12" bestFit="1" customWidth="1"/>
    <col min="4334" max="4334" width="19.42578125" style="12" customWidth="1"/>
    <col min="4335" max="4335" width="10.28515625" style="12" customWidth="1"/>
    <col min="4336" max="4336" width="10.85546875" style="12" customWidth="1"/>
    <col min="4337" max="4583" width="9.140625" style="12"/>
    <col min="4584" max="4584" width="9.7109375" style="12" bestFit="1" customWidth="1"/>
    <col min="4585" max="4585" width="38.42578125" style="12" bestFit="1" customWidth="1"/>
    <col min="4586" max="4586" width="18.42578125" style="12" customWidth="1"/>
    <col min="4587" max="4587" width="9.28515625" style="12" customWidth="1"/>
    <col min="4588" max="4588" width="9.7109375" style="12" bestFit="1" customWidth="1"/>
    <col min="4589" max="4589" width="17.28515625" style="12" bestFit="1" customWidth="1"/>
    <col min="4590" max="4590" width="19.42578125" style="12" customWidth="1"/>
    <col min="4591" max="4591" width="10.28515625" style="12" customWidth="1"/>
    <col min="4592" max="4592" width="10.85546875" style="12" customWidth="1"/>
    <col min="4593" max="4839" width="9.140625" style="12"/>
    <col min="4840" max="4840" width="9.7109375" style="12" bestFit="1" customWidth="1"/>
    <col min="4841" max="4841" width="38.42578125" style="12" bestFit="1" customWidth="1"/>
    <col min="4842" max="4842" width="18.42578125" style="12" customWidth="1"/>
    <col min="4843" max="4843" width="9.28515625" style="12" customWidth="1"/>
    <col min="4844" max="4844" width="9.7109375" style="12" bestFit="1" customWidth="1"/>
    <col min="4845" max="4845" width="17.28515625" style="12" bestFit="1" customWidth="1"/>
    <col min="4846" max="4846" width="19.42578125" style="12" customWidth="1"/>
    <col min="4847" max="4847" width="10.28515625" style="12" customWidth="1"/>
    <col min="4848" max="4848" width="10.85546875" style="12" customWidth="1"/>
    <col min="4849" max="5095" width="9.140625" style="12"/>
    <col min="5096" max="5096" width="9.7109375" style="12" bestFit="1" customWidth="1"/>
    <col min="5097" max="5097" width="38.42578125" style="12" bestFit="1" customWidth="1"/>
    <col min="5098" max="5098" width="18.42578125" style="12" customWidth="1"/>
    <col min="5099" max="5099" width="9.28515625" style="12" customWidth="1"/>
    <col min="5100" max="5100" width="9.7109375" style="12" bestFit="1" customWidth="1"/>
    <col min="5101" max="5101" width="17.28515625" style="12" bestFit="1" customWidth="1"/>
    <col min="5102" max="5102" width="19.42578125" style="12" customWidth="1"/>
    <col min="5103" max="5103" width="10.28515625" style="12" customWidth="1"/>
    <col min="5104" max="5104" width="10.85546875" style="12" customWidth="1"/>
    <col min="5105" max="5351" width="9.140625" style="12"/>
    <col min="5352" max="5352" width="9.7109375" style="12" bestFit="1" customWidth="1"/>
    <col min="5353" max="5353" width="38.42578125" style="12" bestFit="1" customWidth="1"/>
    <col min="5354" max="5354" width="18.42578125" style="12" customWidth="1"/>
    <col min="5355" max="5355" width="9.28515625" style="12" customWidth="1"/>
    <col min="5356" max="5356" width="9.7109375" style="12" bestFit="1" customWidth="1"/>
    <col min="5357" max="5357" width="17.28515625" style="12" bestFit="1" customWidth="1"/>
    <col min="5358" max="5358" width="19.42578125" style="12" customWidth="1"/>
    <col min="5359" max="5359" width="10.28515625" style="12" customWidth="1"/>
    <col min="5360" max="5360" width="10.85546875" style="12" customWidth="1"/>
    <col min="5361" max="5607" width="9.140625" style="12"/>
    <col min="5608" max="5608" width="9.7109375" style="12" bestFit="1" customWidth="1"/>
    <col min="5609" max="5609" width="38.42578125" style="12" bestFit="1" customWidth="1"/>
    <col min="5610" max="5610" width="18.42578125" style="12" customWidth="1"/>
    <col min="5611" max="5611" width="9.28515625" style="12" customWidth="1"/>
    <col min="5612" max="5612" width="9.7109375" style="12" bestFit="1" customWidth="1"/>
    <col min="5613" max="5613" width="17.28515625" style="12" bestFit="1" customWidth="1"/>
    <col min="5614" max="5614" width="19.42578125" style="12" customWidth="1"/>
    <col min="5615" max="5615" width="10.28515625" style="12" customWidth="1"/>
    <col min="5616" max="5616" width="10.85546875" style="12" customWidth="1"/>
    <col min="5617" max="5863" width="9.140625" style="12"/>
    <col min="5864" max="5864" width="9.7109375" style="12" bestFit="1" customWidth="1"/>
    <col min="5865" max="5865" width="38.42578125" style="12" bestFit="1" customWidth="1"/>
    <col min="5866" max="5866" width="18.42578125" style="12" customWidth="1"/>
    <col min="5867" max="5867" width="9.28515625" style="12" customWidth="1"/>
    <col min="5868" max="5868" width="9.7109375" style="12" bestFit="1" customWidth="1"/>
    <col min="5869" max="5869" width="17.28515625" style="12" bestFit="1" customWidth="1"/>
    <col min="5870" max="5870" width="19.42578125" style="12" customWidth="1"/>
    <col min="5871" max="5871" width="10.28515625" style="12" customWidth="1"/>
    <col min="5872" max="5872" width="10.85546875" style="12" customWidth="1"/>
    <col min="5873" max="6119" width="9.140625" style="12"/>
    <col min="6120" max="6120" width="9.7109375" style="12" bestFit="1" customWidth="1"/>
    <col min="6121" max="6121" width="38.42578125" style="12" bestFit="1" customWidth="1"/>
    <col min="6122" max="6122" width="18.42578125" style="12" customWidth="1"/>
    <col min="6123" max="6123" width="9.28515625" style="12" customWidth="1"/>
    <col min="6124" max="6124" width="9.7109375" style="12" bestFit="1" customWidth="1"/>
    <col min="6125" max="6125" width="17.28515625" style="12" bestFit="1" customWidth="1"/>
    <col min="6126" max="6126" width="19.42578125" style="12" customWidth="1"/>
    <col min="6127" max="6127" width="10.28515625" style="12" customWidth="1"/>
    <col min="6128" max="6128" width="10.85546875" style="12" customWidth="1"/>
    <col min="6129" max="6375" width="9.140625" style="12"/>
    <col min="6376" max="6376" width="9.7109375" style="12" bestFit="1" customWidth="1"/>
    <col min="6377" max="6377" width="38.42578125" style="12" bestFit="1" customWidth="1"/>
    <col min="6378" max="6378" width="18.42578125" style="12" customWidth="1"/>
    <col min="6379" max="6379" width="9.28515625" style="12" customWidth="1"/>
    <col min="6380" max="6380" width="9.7109375" style="12" bestFit="1" customWidth="1"/>
    <col min="6381" max="6381" width="17.28515625" style="12" bestFit="1" customWidth="1"/>
    <col min="6382" max="6382" width="19.42578125" style="12" customWidth="1"/>
    <col min="6383" max="6383" width="10.28515625" style="12" customWidth="1"/>
    <col min="6384" max="6384" width="10.85546875" style="12" customWidth="1"/>
    <col min="6385" max="6631" width="9.140625" style="12"/>
    <col min="6632" max="6632" width="9.7109375" style="12" bestFit="1" customWidth="1"/>
    <col min="6633" max="6633" width="38.42578125" style="12" bestFit="1" customWidth="1"/>
    <col min="6634" max="6634" width="18.42578125" style="12" customWidth="1"/>
    <col min="6635" max="6635" width="9.28515625" style="12" customWidth="1"/>
    <col min="6636" max="6636" width="9.7109375" style="12" bestFit="1" customWidth="1"/>
    <col min="6637" max="6637" width="17.28515625" style="12" bestFit="1" customWidth="1"/>
    <col min="6638" max="6638" width="19.42578125" style="12" customWidth="1"/>
    <col min="6639" max="6639" width="10.28515625" style="12" customWidth="1"/>
    <col min="6640" max="6640" width="10.85546875" style="12" customWidth="1"/>
    <col min="6641" max="6887" width="9.140625" style="12"/>
    <col min="6888" max="6888" width="9.7109375" style="12" bestFit="1" customWidth="1"/>
    <col min="6889" max="6889" width="38.42578125" style="12" bestFit="1" customWidth="1"/>
    <col min="6890" max="6890" width="18.42578125" style="12" customWidth="1"/>
    <col min="6891" max="6891" width="9.28515625" style="12" customWidth="1"/>
    <col min="6892" max="6892" width="9.7109375" style="12" bestFit="1" customWidth="1"/>
    <col min="6893" max="6893" width="17.28515625" style="12" bestFit="1" customWidth="1"/>
    <col min="6894" max="6894" width="19.42578125" style="12" customWidth="1"/>
    <col min="6895" max="6895" width="10.28515625" style="12" customWidth="1"/>
    <col min="6896" max="6896" width="10.85546875" style="12" customWidth="1"/>
    <col min="6897" max="7143" width="9.140625" style="12"/>
    <col min="7144" max="7144" width="9.7109375" style="12" bestFit="1" customWidth="1"/>
    <col min="7145" max="7145" width="38.42578125" style="12" bestFit="1" customWidth="1"/>
    <col min="7146" max="7146" width="18.42578125" style="12" customWidth="1"/>
    <col min="7147" max="7147" width="9.28515625" style="12" customWidth="1"/>
    <col min="7148" max="7148" width="9.7109375" style="12" bestFit="1" customWidth="1"/>
    <col min="7149" max="7149" width="17.28515625" style="12" bestFit="1" customWidth="1"/>
    <col min="7150" max="7150" width="19.42578125" style="12" customWidth="1"/>
    <col min="7151" max="7151" width="10.28515625" style="12" customWidth="1"/>
    <col min="7152" max="7152" width="10.85546875" style="12" customWidth="1"/>
    <col min="7153" max="7399" width="9.140625" style="12"/>
    <col min="7400" max="7400" width="9.7109375" style="12" bestFit="1" customWidth="1"/>
    <col min="7401" max="7401" width="38.42578125" style="12" bestFit="1" customWidth="1"/>
    <col min="7402" max="7402" width="18.42578125" style="12" customWidth="1"/>
    <col min="7403" max="7403" width="9.28515625" style="12" customWidth="1"/>
    <col min="7404" max="7404" width="9.7109375" style="12" bestFit="1" customWidth="1"/>
    <col min="7405" max="7405" width="17.28515625" style="12" bestFit="1" customWidth="1"/>
    <col min="7406" max="7406" width="19.42578125" style="12" customWidth="1"/>
    <col min="7407" max="7407" width="10.28515625" style="12" customWidth="1"/>
    <col min="7408" max="7408" width="10.85546875" style="12" customWidth="1"/>
    <col min="7409" max="7655" width="9.140625" style="12"/>
    <col min="7656" max="7656" width="9.7109375" style="12" bestFit="1" customWidth="1"/>
    <col min="7657" max="7657" width="38.42578125" style="12" bestFit="1" customWidth="1"/>
    <col min="7658" max="7658" width="18.42578125" style="12" customWidth="1"/>
    <col min="7659" max="7659" width="9.28515625" style="12" customWidth="1"/>
    <col min="7660" max="7660" width="9.7109375" style="12" bestFit="1" customWidth="1"/>
    <col min="7661" max="7661" width="17.28515625" style="12" bestFit="1" customWidth="1"/>
    <col min="7662" max="7662" width="19.42578125" style="12" customWidth="1"/>
    <col min="7663" max="7663" width="10.28515625" style="12" customWidth="1"/>
    <col min="7664" max="7664" width="10.85546875" style="12" customWidth="1"/>
    <col min="7665" max="7911" width="9.140625" style="12"/>
    <col min="7912" max="7912" width="9.7109375" style="12" bestFit="1" customWidth="1"/>
    <col min="7913" max="7913" width="38.42578125" style="12" bestFit="1" customWidth="1"/>
    <col min="7914" max="7914" width="18.42578125" style="12" customWidth="1"/>
    <col min="7915" max="7915" width="9.28515625" style="12" customWidth="1"/>
    <col min="7916" max="7916" width="9.7109375" style="12" bestFit="1" customWidth="1"/>
    <col min="7917" max="7917" width="17.28515625" style="12" bestFit="1" customWidth="1"/>
    <col min="7918" max="7918" width="19.42578125" style="12" customWidth="1"/>
    <col min="7919" max="7919" width="10.28515625" style="12" customWidth="1"/>
    <col min="7920" max="7920" width="10.85546875" style="12" customWidth="1"/>
    <col min="7921" max="8167" width="9.140625" style="12"/>
    <col min="8168" max="8168" width="9.7109375" style="12" bestFit="1" customWidth="1"/>
    <col min="8169" max="8169" width="38.42578125" style="12" bestFit="1" customWidth="1"/>
    <col min="8170" max="8170" width="18.42578125" style="12" customWidth="1"/>
    <col min="8171" max="8171" width="9.28515625" style="12" customWidth="1"/>
    <col min="8172" max="8172" width="9.7109375" style="12" bestFit="1" customWidth="1"/>
    <col min="8173" max="8173" width="17.28515625" style="12" bestFit="1" customWidth="1"/>
    <col min="8174" max="8174" width="19.42578125" style="12" customWidth="1"/>
    <col min="8175" max="8175" width="10.28515625" style="12" customWidth="1"/>
    <col min="8176" max="8176" width="10.85546875" style="12" customWidth="1"/>
    <col min="8177" max="8423" width="9.140625" style="12"/>
    <col min="8424" max="8424" width="9.7109375" style="12" bestFit="1" customWidth="1"/>
    <col min="8425" max="8425" width="38.42578125" style="12" bestFit="1" customWidth="1"/>
    <col min="8426" max="8426" width="18.42578125" style="12" customWidth="1"/>
    <col min="8427" max="8427" width="9.28515625" style="12" customWidth="1"/>
    <col min="8428" max="8428" width="9.7109375" style="12" bestFit="1" customWidth="1"/>
    <col min="8429" max="8429" width="17.28515625" style="12" bestFit="1" customWidth="1"/>
    <col min="8430" max="8430" width="19.42578125" style="12" customWidth="1"/>
    <col min="8431" max="8431" width="10.28515625" style="12" customWidth="1"/>
    <col min="8432" max="8432" width="10.85546875" style="12" customWidth="1"/>
    <col min="8433" max="8679" width="9.140625" style="12"/>
    <col min="8680" max="8680" width="9.7109375" style="12" bestFit="1" customWidth="1"/>
    <col min="8681" max="8681" width="38.42578125" style="12" bestFit="1" customWidth="1"/>
    <col min="8682" max="8682" width="18.42578125" style="12" customWidth="1"/>
    <col min="8683" max="8683" width="9.28515625" style="12" customWidth="1"/>
    <col min="8684" max="8684" width="9.7109375" style="12" bestFit="1" customWidth="1"/>
    <col min="8685" max="8685" width="17.28515625" style="12" bestFit="1" customWidth="1"/>
    <col min="8686" max="8686" width="19.42578125" style="12" customWidth="1"/>
    <col min="8687" max="8687" width="10.28515625" style="12" customWidth="1"/>
    <col min="8688" max="8688" width="10.85546875" style="12" customWidth="1"/>
    <col min="8689" max="8935" width="9.140625" style="12"/>
    <col min="8936" max="8936" width="9.7109375" style="12" bestFit="1" customWidth="1"/>
    <col min="8937" max="8937" width="38.42578125" style="12" bestFit="1" customWidth="1"/>
    <col min="8938" max="8938" width="18.42578125" style="12" customWidth="1"/>
    <col min="8939" max="8939" width="9.28515625" style="12" customWidth="1"/>
    <col min="8940" max="8940" width="9.7109375" style="12" bestFit="1" customWidth="1"/>
    <col min="8941" max="8941" width="17.28515625" style="12" bestFit="1" customWidth="1"/>
    <col min="8942" max="8942" width="19.42578125" style="12" customWidth="1"/>
    <col min="8943" max="8943" width="10.28515625" style="12" customWidth="1"/>
    <col min="8944" max="8944" width="10.85546875" style="12" customWidth="1"/>
    <col min="8945" max="9191" width="9.140625" style="12"/>
    <col min="9192" max="9192" width="9.7109375" style="12" bestFit="1" customWidth="1"/>
    <col min="9193" max="9193" width="38.42578125" style="12" bestFit="1" customWidth="1"/>
    <col min="9194" max="9194" width="18.42578125" style="12" customWidth="1"/>
    <col min="9195" max="9195" width="9.28515625" style="12" customWidth="1"/>
    <col min="9196" max="9196" width="9.7109375" style="12" bestFit="1" customWidth="1"/>
    <col min="9197" max="9197" width="17.28515625" style="12" bestFit="1" customWidth="1"/>
    <col min="9198" max="9198" width="19.42578125" style="12" customWidth="1"/>
    <col min="9199" max="9199" width="10.28515625" style="12" customWidth="1"/>
    <col min="9200" max="9200" width="10.85546875" style="12" customWidth="1"/>
    <col min="9201" max="9447" width="9.140625" style="12"/>
    <col min="9448" max="9448" width="9.7109375" style="12" bestFit="1" customWidth="1"/>
    <col min="9449" max="9449" width="38.42578125" style="12" bestFit="1" customWidth="1"/>
    <col min="9450" max="9450" width="18.42578125" style="12" customWidth="1"/>
    <col min="9451" max="9451" width="9.28515625" style="12" customWidth="1"/>
    <col min="9452" max="9452" width="9.7109375" style="12" bestFit="1" customWidth="1"/>
    <col min="9453" max="9453" width="17.28515625" style="12" bestFit="1" customWidth="1"/>
    <col min="9454" max="9454" width="19.42578125" style="12" customWidth="1"/>
    <col min="9455" max="9455" width="10.28515625" style="12" customWidth="1"/>
    <col min="9456" max="9456" width="10.85546875" style="12" customWidth="1"/>
    <col min="9457" max="9703" width="9.140625" style="12"/>
    <col min="9704" max="9704" width="9.7109375" style="12" bestFit="1" customWidth="1"/>
    <col min="9705" max="9705" width="38.42578125" style="12" bestFit="1" customWidth="1"/>
    <col min="9706" max="9706" width="18.42578125" style="12" customWidth="1"/>
    <col min="9707" max="9707" width="9.28515625" style="12" customWidth="1"/>
    <col min="9708" max="9708" width="9.7109375" style="12" bestFit="1" customWidth="1"/>
    <col min="9709" max="9709" width="17.28515625" style="12" bestFit="1" customWidth="1"/>
    <col min="9710" max="9710" width="19.42578125" style="12" customWidth="1"/>
    <col min="9711" max="9711" width="10.28515625" style="12" customWidth="1"/>
    <col min="9712" max="9712" width="10.85546875" style="12" customWidth="1"/>
    <col min="9713" max="9959" width="9.140625" style="12"/>
    <col min="9960" max="9960" width="9.7109375" style="12" bestFit="1" customWidth="1"/>
    <col min="9961" max="9961" width="38.42578125" style="12" bestFit="1" customWidth="1"/>
    <col min="9962" max="9962" width="18.42578125" style="12" customWidth="1"/>
    <col min="9963" max="9963" width="9.28515625" style="12" customWidth="1"/>
    <col min="9964" max="9964" width="9.7109375" style="12" bestFit="1" customWidth="1"/>
    <col min="9965" max="9965" width="17.28515625" style="12" bestFit="1" customWidth="1"/>
    <col min="9966" max="9966" width="19.42578125" style="12" customWidth="1"/>
    <col min="9967" max="9967" width="10.28515625" style="12" customWidth="1"/>
    <col min="9968" max="9968" width="10.85546875" style="12" customWidth="1"/>
    <col min="9969" max="10215" width="9.140625" style="12"/>
    <col min="10216" max="10216" width="9.7109375" style="12" bestFit="1" customWidth="1"/>
    <col min="10217" max="10217" width="38.42578125" style="12" bestFit="1" customWidth="1"/>
    <col min="10218" max="10218" width="18.42578125" style="12" customWidth="1"/>
    <col min="10219" max="10219" width="9.28515625" style="12" customWidth="1"/>
    <col min="10220" max="10220" width="9.7109375" style="12" bestFit="1" customWidth="1"/>
    <col min="10221" max="10221" width="17.28515625" style="12" bestFit="1" customWidth="1"/>
    <col min="10222" max="10222" width="19.42578125" style="12" customWidth="1"/>
    <col min="10223" max="10223" width="10.28515625" style="12" customWidth="1"/>
    <col min="10224" max="10224" width="10.85546875" style="12" customWidth="1"/>
    <col min="10225" max="10471" width="9.140625" style="12"/>
    <col min="10472" max="10472" width="9.7109375" style="12" bestFit="1" customWidth="1"/>
    <col min="10473" max="10473" width="38.42578125" style="12" bestFit="1" customWidth="1"/>
    <col min="10474" max="10474" width="18.42578125" style="12" customWidth="1"/>
    <col min="10475" max="10475" width="9.28515625" style="12" customWidth="1"/>
    <col min="10476" max="10476" width="9.7109375" style="12" bestFit="1" customWidth="1"/>
    <col min="10477" max="10477" width="17.28515625" style="12" bestFit="1" customWidth="1"/>
    <col min="10478" max="10478" width="19.42578125" style="12" customWidth="1"/>
    <col min="10479" max="10479" width="10.28515625" style="12" customWidth="1"/>
    <col min="10480" max="10480" width="10.85546875" style="12" customWidth="1"/>
    <col min="10481" max="10727" width="9.140625" style="12"/>
    <col min="10728" max="10728" width="9.7109375" style="12" bestFit="1" customWidth="1"/>
    <col min="10729" max="10729" width="38.42578125" style="12" bestFit="1" customWidth="1"/>
    <col min="10730" max="10730" width="18.42578125" style="12" customWidth="1"/>
    <col min="10731" max="10731" width="9.28515625" style="12" customWidth="1"/>
    <col min="10732" max="10732" width="9.7109375" style="12" bestFit="1" customWidth="1"/>
    <col min="10733" max="10733" width="17.28515625" style="12" bestFit="1" customWidth="1"/>
    <col min="10734" max="10734" width="19.42578125" style="12" customWidth="1"/>
    <col min="10735" max="10735" width="10.28515625" style="12" customWidth="1"/>
    <col min="10736" max="10736" width="10.85546875" style="12" customWidth="1"/>
    <col min="10737" max="10983" width="9.140625" style="12"/>
    <col min="10984" max="10984" width="9.7109375" style="12" bestFit="1" customWidth="1"/>
    <col min="10985" max="10985" width="38.42578125" style="12" bestFit="1" customWidth="1"/>
    <col min="10986" max="10986" width="18.42578125" style="12" customWidth="1"/>
    <col min="10987" max="10987" width="9.28515625" style="12" customWidth="1"/>
    <col min="10988" max="10988" width="9.7109375" style="12" bestFit="1" customWidth="1"/>
    <col min="10989" max="10989" width="17.28515625" style="12" bestFit="1" customWidth="1"/>
    <col min="10990" max="10990" width="19.42578125" style="12" customWidth="1"/>
    <col min="10991" max="10991" width="10.28515625" style="12" customWidth="1"/>
    <col min="10992" max="10992" width="10.85546875" style="12" customWidth="1"/>
    <col min="10993" max="11239" width="9.140625" style="12"/>
    <col min="11240" max="11240" width="9.7109375" style="12" bestFit="1" customWidth="1"/>
    <col min="11241" max="11241" width="38.42578125" style="12" bestFit="1" customWidth="1"/>
    <col min="11242" max="11242" width="18.42578125" style="12" customWidth="1"/>
    <col min="11243" max="11243" width="9.28515625" style="12" customWidth="1"/>
    <col min="11244" max="11244" width="9.7109375" style="12" bestFit="1" customWidth="1"/>
    <col min="11245" max="11245" width="17.28515625" style="12" bestFit="1" customWidth="1"/>
    <col min="11246" max="11246" width="19.42578125" style="12" customWidth="1"/>
    <col min="11247" max="11247" width="10.28515625" style="12" customWidth="1"/>
    <col min="11248" max="11248" width="10.85546875" style="12" customWidth="1"/>
    <col min="11249" max="11495" width="9.140625" style="12"/>
    <col min="11496" max="11496" width="9.7109375" style="12" bestFit="1" customWidth="1"/>
    <col min="11497" max="11497" width="38.42578125" style="12" bestFit="1" customWidth="1"/>
    <col min="11498" max="11498" width="18.42578125" style="12" customWidth="1"/>
    <col min="11499" max="11499" width="9.28515625" style="12" customWidth="1"/>
    <col min="11500" max="11500" width="9.7109375" style="12" bestFit="1" customWidth="1"/>
    <col min="11501" max="11501" width="17.28515625" style="12" bestFit="1" customWidth="1"/>
    <col min="11502" max="11502" width="19.42578125" style="12" customWidth="1"/>
    <col min="11503" max="11503" width="10.28515625" style="12" customWidth="1"/>
    <col min="11504" max="11504" width="10.85546875" style="12" customWidth="1"/>
    <col min="11505" max="11751" width="9.140625" style="12"/>
    <col min="11752" max="11752" width="9.7109375" style="12" bestFit="1" customWidth="1"/>
    <col min="11753" max="11753" width="38.42578125" style="12" bestFit="1" customWidth="1"/>
    <col min="11754" max="11754" width="18.42578125" style="12" customWidth="1"/>
    <col min="11755" max="11755" width="9.28515625" style="12" customWidth="1"/>
    <col min="11756" max="11756" width="9.7109375" style="12" bestFit="1" customWidth="1"/>
    <col min="11757" max="11757" width="17.28515625" style="12" bestFit="1" customWidth="1"/>
    <col min="11758" max="11758" width="19.42578125" style="12" customWidth="1"/>
    <col min="11759" max="11759" width="10.28515625" style="12" customWidth="1"/>
    <col min="11760" max="11760" width="10.85546875" style="12" customWidth="1"/>
    <col min="11761" max="12007" width="9.140625" style="12"/>
    <col min="12008" max="12008" width="9.7109375" style="12" bestFit="1" customWidth="1"/>
    <col min="12009" max="12009" width="38.42578125" style="12" bestFit="1" customWidth="1"/>
    <col min="12010" max="12010" width="18.42578125" style="12" customWidth="1"/>
    <col min="12011" max="12011" width="9.28515625" style="12" customWidth="1"/>
    <col min="12012" max="12012" width="9.7109375" style="12" bestFit="1" customWidth="1"/>
    <col min="12013" max="12013" width="17.28515625" style="12" bestFit="1" customWidth="1"/>
    <col min="12014" max="12014" width="19.42578125" style="12" customWidth="1"/>
    <col min="12015" max="12015" width="10.28515625" style="12" customWidth="1"/>
    <col min="12016" max="12016" width="10.85546875" style="12" customWidth="1"/>
    <col min="12017" max="12263" width="9.140625" style="12"/>
    <col min="12264" max="12264" width="9.7109375" style="12" bestFit="1" customWidth="1"/>
    <col min="12265" max="12265" width="38.42578125" style="12" bestFit="1" customWidth="1"/>
    <col min="12266" max="12266" width="18.42578125" style="12" customWidth="1"/>
    <col min="12267" max="12267" width="9.28515625" style="12" customWidth="1"/>
    <col min="12268" max="12268" width="9.7109375" style="12" bestFit="1" customWidth="1"/>
    <col min="12269" max="12269" width="17.28515625" style="12" bestFit="1" customWidth="1"/>
    <col min="12270" max="12270" width="19.42578125" style="12" customWidth="1"/>
    <col min="12271" max="12271" width="10.28515625" style="12" customWidth="1"/>
    <col min="12272" max="12272" width="10.85546875" style="12" customWidth="1"/>
    <col min="12273" max="12519" width="9.140625" style="12"/>
    <col min="12520" max="12520" width="9.7109375" style="12" bestFit="1" customWidth="1"/>
    <col min="12521" max="12521" width="38.42578125" style="12" bestFit="1" customWidth="1"/>
    <col min="12522" max="12522" width="18.42578125" style="12" customWidth="1"/>
    <col min="12523" max="12523" width="9.28515625" style="12" customWidth="1"/>
    <col min="12524" max="12524" width="9.7109375" style="12" bestFit="1" customWidth="1"/>
    <col min="12525" max="12525" width="17.28515625" style="12" bestFit="1" customWidth="1"/>
    <col min="12526" max="12526" width="19.42578125" style="12" customWidth="1"/>
    <col min="12527" max="12527" width="10.28515625" style="12" customWidth="1"/>
    <col min="12528" max="12528" width="10.85546875" style="12" customWidth="1"/>
    <col min="12529" max="12775" width="9.140625" style="12"/>
    <col min="12776" max="12776" width="9.7109375" style="12" bestFit="1" customWidth="1"/>
    <col min="12777" max="12777" width="38.42578125" style="12" bestFit="1" customWidth="1"/>
    <col min="12778" max="12778" width="18.42578125" style="12" customWidth="1"/>
    <col min="12779" max="12779" width="9.28515625" style="12" customWidth="1"/>
    <col min="12780" max="12780" width="9.7109375" style="12" bestFit="1" customWidth="1"/>
    <col min="12781" max="12781" width="17.28515625" style="12" bestFit="1" customWidth="1"/>
    <col min="12782" max="12782" width="19.42578125" style="12" customWidth="1"/>
    <col min="12783" max="12783" width="10.28515625" style="12" customWidth="1"/>
    <col min="12784" max="12784" width="10.85546875" style="12" customWidth="1"/>
    <col min="12785" max="13031" width="9.140625" style="12"/>
    <col min="13032" max="13032" width="9.7109375" style="12" bestFit="1" customWidth="1"/>
    <col min="13033" max="13033" width="38.42578125" style="12" bestFit="1" customWidth="1"/>
    <col min="13034" max="13034" width="18.42578125" style="12" customWidth="1"/>
    <col min="13035" max="13035" width="9.28515625" style="12" customWidth="1"/>
    <col min="13036" max="13036" width="9.7109375" style="12" bestFit="1" customWidth="1"/>
    <col min="13037" max="13037" width="17.28515625" style="12" bestFit="1" customWidth="1"/>
    <col min="13038" max="13038" width="19.42578125" style="12" customWidth="1"/>
    <col min="13039" max="13039" width="10.28515625" style="12" customWidth="1"/>
    <col min="13040" max="13040" width="10.85546875" style="12" customWidth="1"/>
    <col min="13041" max="13287" width="9.140625" style="12"/>
    <col min="13288" max="13288" width="9.7109375" style="12" bestFit="1" customWidth="1"/>
    <col min="13289" max="13289" width="38.42578125" style="12" bestFit="1" customWidth="1"/>
    <col min="13290" max="13290" width="18.42578125" style="12" customWidth="1"/>
    <col min="13291" max="13291" width="9.28515625" style="12" customWidth="1"/>
    <col min="13292" max="13292" width="9.7109375" style="12" bestFit="1" customWidth="1"/>
    <col min="13293" max="13293" width="17.28515625" style="12" bestFit="1" customWidth="1"/>
    <col min="13294" max="13294" width="19.42578125" style="12" customWidth="1"/>
    <col min="13295" max="13295" width="10.28515625" style="12" customWidth="1"/>
    <col min="13296" max="13296" width="10.85546875" style="12" customWidth="1"/>
    <col min="13297" max="13543" width="9.140625" style="12"/>
    <col min="13544" max="13544" width="9.7109375" style="12" bestFit="1" customWidth="1"/>
    <col min="13545" max="13545" width="38.42578125" style="12" bestFit="1" customWidth="1"/>
    <col min="13546" max="13546" width="18.42578125" style="12" customWidth="1"/>
    <col min="13547" max="13547" width="9.28515625" style="12" customWidth="1"/>
    <col min="13548" max="13548" width="9.7109375" style="12" bestFit="1" customWidth="1"/>
    <col min="13549" max="13549" width="17.28515625" style="12" bestFit="1" customWidth="1"/>
    <col min="13550" max="13550" width="19.42578125" style="12" customWidth="1"/>
    <col min="13551" max="13551" width="10.28515625" style="12" customWidth="1"/>
    <col min="13552" max="13552" width="10.85546875" style="12" customWidth="1"/>
    <col min="13553" max="13799" width="9.140625" style="12"/>
    <col min="13800" max="13800" width="9.7109375" style="12" bestFit="1" customWidth="1"/>
    <col min="13801" max="13801" width="38.42578125" style="12" bestFit="1" customWidth="1"/>
    <col min="13802" max="13802" width="18.42578125" style="12" customWidth="1"/>
    <col min="13803" max="13803" width="9.28515625" style="12" customWidth="1"/>
    <col min="13804" max="13804" width="9.7109375" style="12" bestFit="1" customWidth="1"/>
    <col min="13805" max="13805" width="17.28515625" style="12" bestFit="1" customWidth="1"/>
    <col min="13806" max="13806" width="19.42578125" style="12" customWidth="1"/>
    <col min="13807" max="13807" width="10.28515625" style="12" customWidth="1"/>
    <col min="13808" max="13808" width="10.85546875" style="12" customWidth="1"/>
    <col min="13809" max="14055" width="9.140625" style="12"/>
    <col min="14056" max="14056" width="9.7109375" style="12" bestFit="1" customWidth="1"/>
    <col min="14057" max="14057" width="38.42578125" style="12" bestFit="1" customWidth="1"/>
    <col min="14058" max="14058" width="18.42578125" style="12" customWidth="1"/>
    <col min="14059" max="14059" width="9.28515625" style="12" customWidth="1"/>
    <col min="14060" max="14060" width="9.7109375" style="12" bestFit="1" customWidth="1"/>
    <col min="14061" max="14061" width="17.28515625" style="12" bestFit="1" customWidth="1"/>
    <col min="14062" max="14062" width="19.42578125" style="12" customWidth="1"/>
    <col min="14063" max="14063" width="10.28515625" style="12" customWidth="1"/>
    <col min="14064" max="14064" width="10.85546875" style="12" customWidth="1"/>
    <col min="14065" max="14311" width="9.140625" style="12"/>
    <col min="14312" max="14312" width="9.7109375" style="12" bestFit="1" customWidth="1"/>
    <col min="14313" max="14313" width="38.42578125" style="12" bestFit="1" customWidth="1"/>
    <col min="14314" max="14314" width="18.42578125" style="12" customWidth="1"/>
    <col min="14315" max="14315" width="9.28515625" style="12" customWidth="1"/>
    <col min="14316" max="14316" width="9.7109375" style="12" bestFit="1" customWidth="1"/>
    <col min="14317" max="14317" width="17.28515625" style="12" bestFit="1" customWidth="1"/>
    <col min="14318" max="14318" width="19.42578125" style="12" customWidth="1"/>
    <col min="14319" max="14319" width="10.28515625" style="12" customWidth="1"/>
    <col min="14320" max="14320" width="10.85546875" style="12" customWidth="1"/>
    <col min="14321" max="14567" width="9.140625" style="12"/>
    <col min="14568" max="14568" width="9.7109375" style="12" bestFit="1" customWidth="1"/>
    <col min="14569" max="14569" width="38.42578125" style="12" bestFit="1" customWidth="1"/>
    <col min="14570" max="14570" width="18.42578125" style="12" customWidth="1"/>
    <col min="14571" max="14571" width="9.28515625" style="12" customWidth="1"/>
    <col min="14572" max="14572" width="9.7109375" style="12" bestFit="1" customWidth="1"/>
    <col min="14573" max="14573" width="17.28515625" style="12" bestFit="1" customWidth="1"/>
    <col min="14574" max="14574" width="19.42578125" style="12" customWidth="1"/>
    <col min="14575" max="14575" width="10.28515625" style="12" customWidth="1"/>
    <col min="14576" max="14576" width="10.85546875" style="12" customWidth="1"/>
    <col min="14577" max="14823" width="9.140625" style="12"/>
    <col min="14824" max="14824" width="9.7109375" style="12" bestFit="1" customWidth="1"/>
    <col min="14825" max="14825" width="38.42578125" style="12" bestFit="1" customWidth="1"/>
    <col min="14826" max="14826" width="18.42578125" style="12" customWidth="1"/>
    <col min="14827" max="14827" width="9.28515625" style="12" customWidth="1"/>
    <col min="14828" max="14828" width="9.7109375" style="12" bestFit="1" customWidth="1"/>
    <col min="14829" max="14829" width="17.28515625" style="12" bestFit="1" customWidth="1"/>
    <col min="14830" max="14830" width="19.42578125" style="12" customWidth="1"/>
    <col min="14831" max="14831" width="10.28515625" style="12" customWidth="1"/>
    <col min="14832" max="14832" width="10.85546875" style="12" customWidth="1"/>
    <col min="14833" max="15079" width="9.140625" style="12"/>
    <col min="15080" max="15080" width="9.7109375" style="12" bestFit="1" customWidth="1"/>
    <col min="15081" max="15081" width="38.42578125" style="12" bestFit="1" customWidth="1"/>
    <col min="15082" max="15082" width="18.42578125" style="12" customWidth="1"/>
    <col min="15083" max="15083" width="9.28515625" style="12" customWidth="1"/>
    <col min="15084" max="15084" width="9.7109375" style="12" bestFit="1" customWidth="1"/>
    <col min="15085" max="15085" width="17.28515625" style="12" bestFit="1" customWidth="1"/>
    <col min="15086" max="15086" width="19.42578125" style="12" customWidth="1"/>
    <col min="15087" max="15087" width="10.28515625" style="12" customWidth="1"/>
    <col min="15088" max="15088" width="10.85546875" style="12" customWidth="1"/>
    <col min="15089" max="15335" width="9.140625" style="12"/>
    <col min="15336" max="15336" width="9.7109375" style="12" bestFit="1" customWidth="1"/>
    <col min="15337" max="15337" width="38.42578125" style="12" bestFit="1" customWidth="1"/>
    <col min="15338" max="15338" width="18.42578125" style="12" customWidth="1"/>
    <col min="15339" max="15339" width="9.28515625" style="12" customWidth="1"/>
    <col min="15340" max="15340" width="9.7109375" style="12" bestFit="1" customWidth="1"/>
    <col min="15341" max="15341" width="17.28515625" style="12" bestFit="1" customWidth="1"/>
    <col min="15342" max="15342" width="19.42578125" style="12" customWidth="1"/>
    <col min="15343" max="15343" width="10.28515625" style="12" customWidth="1"/>
    <col min="15344" max="15344" width="10.85546875" style="12" customWidth="1"/>
    <col min="15345" max="15591" width="9.140625" style="12"/>
    <col min="15592" max="15592" width="9.7109375" style="12" bestFit="1" customWidth="1"/>
    <col min="15593" max="15593" width="38.42578125" style="12" bestFit="1" customWidth="1"/>
    <col min="15594" max="15594" width="18.42578125" style="12" customWidth="1"/>
    <col min="15595" max="15595" width="9.28515625" style="12" customWidth="1"/>
    <col min="15596" max="15596" width="9.7109375" style="12" bestFit="1" customWidth="1"/>
    <col min="15597" max="15597" width="17.28515625" style="12" bestFit="1" customWidth="1"/>
    <col min="15598" max="15598" width="19.42578125" style="12" customWidth="1"/>
    <col min="15599" max="15599" width="10.28515625" style="12" customWidth="1"/>
    <col min="15600" max="15600" width="10.85546875" style="12" customWidth="1"/>
    <col min="15601" max="15847" width="9.140625" style="12"/>
    <col min="15848" max="15848" width="9.7109375" style="12" bestFit="1" customWidth="1"/>
    <col min="15849" max="15849" width="38.42578125" style="12" bestFit="1" customWidth="1"/>
    <col min="15850" max="15850" width="18.42578125" style="12" customWidth="1"/>
    <col min="15851" max="15851" width="9.28515625" style="12" customWidth="1"/>
    <col min="15852" max="15852" width="9.7109375" style="12" bestFit="1" customWidth="1"/>
    <col min="15853" max="15853" width="17.28515625" style="12" bestFit="1" customWidth="1"/>
    <col min="15854" max="15854" width="19.42578125" style="12" customWidth="1"/>
    <col min="15855" max="15855" width="10.28515625" style="12" customWidth="1"/>
    <col min="15856" max="15856" width="10.85546875" style="12" customWidth="1"/>
    <col min="15857" max="16103" width="9.140625" style="12"/>
    <col min="16104" max="16104" width="9.7109375" style="12" bestFit="1" customWidth="1"/>
    <col min="16105" max="16105" width="38.42578125" style="12" bestFit="1" customWidth="1"/>
    <col min="16106" max="16106" width="18.42578125" style="12" customWidth="1"/>
    <col min="16107" max="16107" width="9.28515625" style="12" customWidth="1"/>
    <col min="16108" max="16108" width="9.7109375" style="12" bestFit="1" customWidth="1"/>
    <col min="16109" max="16109" width="17.28515625" style="12" bestFit="1" customWidth="1"/>
    <col min="16110" max="16110" width="19.42578125" style="12" customWidth="1"/>
    <col min="16111" max="16111" width="10.28515625" style="12" customWidth="1"/>
    <col min="16112" max="16112" width="10.85546875" style="12" customWidth="1"/>
    <col min="16113" max="16384" width="9.140625" style="12"/>
  </cols>
  <sheetData>
    <row r="1" spans="1:13" x14ac:dyDescent="0.25">
      <c r="A1" s="8" t="s">
        <v>68</v>
      </c>
      <c r="B1" s="9"/>
      <c r="C1" s="10"/>
      <c r="D1" s="11"/>
      <c r="E1" s="232" t="s">
        <v>139</v>
      </c>
      <c r="F1" s="233"/>
      <c r="G1" s="233"/>
      <c r="H1" s="233"/>
      <c r="I1" s="233"/>
      <c r="J1" s="233"/>
      <c r="K1" s="233"/>
      <c r="L1" s="233"/>
      <c r="M1" s="234"/>
    </row>
    <row r="2" spans="1:13" ht="18.75" thickBot="1" x14ac:dyDescent="0.3">
      <c r="A2" s="13" t="s">
        <v>19</v>
      </c>
      <c r="B2" s="14"/>
      <c r="C2" s="10"/>
      <c r="D2" s="11"/>
      <c r="E2" s="1" t="s">
        <v>140</v>
      </c>
      <c r="F2" s="2"/>
      <c r="G2" s="2"/>
      <c r="H2" s="2"/>
      <c r="I2" s="2"/>
      <c r="J2" s="2"/>
      <c r="K2" s="2"/>
      <c r="L2" s="2"/>
      <c r="M2" s="3"/>
    </row>
    <row r="3" spans="1:13" ht="18.75" thickBot="1" x14ac:dyDescent="0.3">
      <c r="E3" s="5" t="s">
        <v>141</v>
      </c>
      <c r="F3" s="4"/>
      <c r="G3" s="4"/>
      <c r="H3" s="4"/>
      <c r="I3" s="2"/>
      <c r="J3" s="2"/>
      <c r="K3" s="2"/>
      <c r="L3" s="2"/>
      <c r="M3" s="3"/>
    </row>
    <row r="4" spans="1:13" x14ac:dyDescent="0.25">
      <c r="A4" s="17" t="s">
        <v>148</v>
      </c>
      <c r="B4" s="18"/>
      <c r="C4" s="19"/>
      <c r="D4" s="20"/>
      <c r="E4" s="5" t="s">
        <v>142</v>
      </c>
      <c r="F4" s="2"/>
      <c r="G4" s="2"/>
      <c r="H4" s="2"/>
      <c r="I4" s="2"/>
      <c r="J4" s="2"/>
      <c r="K4" s="2"/>
      <c r="L4" s="2"/>
      <c r="M4" s="3"/>
    </row>
    <row r="5" spans="1:13" ht="18.75" thickBot="1" x14ac:dyDescent="0.3">
      <c r="A5" s="21" t="s">
        <v>149</v>
      </c>
      <c r="B5" s="18"/>
      <c r="C5" s="19"/>
      <c r="D5" s="20"/>
      <c r="E5" s="5" t="s">
        <v>143</v>
      </c>
      <c r="F5" s="2"/>
      <c r="G5" s="2"/>
      <c r="H5" s="2"/>
      <c r="I5" s="2"/>
      <c r="J5" s="2"/>
      <c r="K5" s="2"/>
      <c r="L5" s="2"/>
      <c r="M5" s="3"/>
    </row>
    <row r="6" spans="1:13" ht="18.75" thickBot="1" x14ac:dyDescent="0.3">
      <c r="D6" s="20"/>
      <c r="E6" s="5" t="s">
        <v>176</v>
      </c>
      <c r="F6" s="2"/>
      <c r="G6" s="2"/>
      <c r="H6" s="2"/>
      <c r="I6" s="2"/>
      <c r="J6" s="2"/>
      <c r="K6" s="2"/>
      <c r="L6" s="2"/>
      <c r="M6" s="3"/>
    </row>
    <row r="7" spans="1:13" x14ac:dyDescent="0.25">
      <c r="A7" s="22" t="s">
        <v>14</v>
      </c>
      <c r="B7" s="23"/>
      <c r="C7" s="24"/>
      <c r="D7" s="20"/>
      <c r="E7" s="5" t="s">
        <v>177</v>
      </c>
      <c r="F7" s="2"/>
      <c r="G7" s="2"/>
      <c r="H7" s="2"/>
      <c r="I7" s="2"/>
      <c r="J7" s="2"/>
      <c r="K7" s="2"/>
      <c r="L7" s="2"/>
      <c r="M7" s="3"/>
    </row>
    <row r="8" spans="1:13" ht="18.75" x14ac:dyDescent="0.25">
      <c r="A8" s="25" t="s">
        <v>32</v>
      </c>
      <c r="B8" s="26" t="s">
        <v>70</v>
      </c>
      <c r="C8" s="27" t="s">
        <v>16</v>
      </c>
      <c r="D8" s="11"/>
      <c r="E8" s="5"/>
      <c r="F8" s="2"/>
      <c r="G8" s="2"/>
      <c r="H8" s="2"/>
      <c r="I8" s="2"/>
      <c r="J8" s="2"/>
      <c r="K8" s="2"/>
      <c r="L8" s="2"/>
      <c r="M8" s="3"/>
    </row>
    <row r="9" spans="1:13" x14ac:dyDescent="0.25">
      <c r="A9" s="28" t="s">
        <v>150</v>
      </c>
      <c r="B9" s="29"/>
      <c r="C9" s="30"/>
      <c r="D9" s="20"/>
      <c r="E9" s="6" t="s">
        <v>144</v>
      </c>
      <c r="F9" s="2"/>
      <c r="G9" s="2"/>
      <c r="H9" s="2"/>
      <c r="I9" s="2"/>
      <c r="J9" s="2"/>
      <c r="K9" s="2"/>
      <c r="L9" s="2"/>
      <c r="M9" s="3"/>
    </row>
    <row r="10" spans="1:13" x14ac:dyDescent="0.25">
      <c r="A10" s="28" t="s">
        <v>151</v>
      </c>
      <c r="B10" s="31"/>
      <c r="C10" s="30"/>
      <c r="D10" s="20"/>
      <c r="E10" s="5" t="s">
        <v>145</v>
      </c>
      <c r="F10" s="2"/>
      <c r="G10" s="2"/>
      <c r="H10" s="2"/>
      <c r="I10" s="2"/>
      <c r="J10" s="2"/>
      <c r="K10" s="2"/>
      <c r="L10" s="2"/>
      <c r="M10" s="3"/>
    </row>
    <row r="11" spans="1:13" x14ac:dyDescent="0.25">
      <c r="A11" s="28" t="s">
        <v>152</v>
      </c>
      <c r="B11" s="31"/>
      <c r="C11" s="30"/>
      <c r="D11" s="11"/>
      <c r="E11" s="5" t="s">
        <v>178</v>
      </c>
      <c r="F11" s="2"/>
      <c r="G11" s="2"/>
      <c r="H11" s="2"/>
      <c r="I11" s="2"/>
      <c r="J11" s="2"/>
      <c r="K11" s="2"/>
      <c r="L11" s="2"/>
      <c r="M11" s="3"/>
    </row>
    <row r="12" spans="1:13" x14ac:dyDescent="0.25">
      <c r="A12" s="28" t="s">
        <v>153</v>
      </c>
      <c r="B12" s="31"/>
      <c r="C12" s="30"/>
      <c r="D12" s="20"/>
      <c r="E12" s="5" t="s">
        <v>146</v>
      </c>
      <c r="F12" s="2"/>
      <c r="G12" s="2"/>
      <c r="H12" s="2"/>
      <c r="I12" s="2"/>
      <c r="J12" s="2"/>
      <c r="K12" s="2"/>
      <c r="L12" s="2"/>
      <c r="M12" s="3"/>
    </row>
    <row r="13" spans="1:13" x14ac:dyDescent="0.25">
      <c r="A13" s="28"/>
      <c r="B13" s="31"/>
      <c r="C13" s="30"/>
      <c r="D13" s="32"/>
      <c r="E13" s="5" t="s">
        <v>179</v>
      </c>
      <c r="F13" s="2"/>
      <c r="G13" s="2"/>
      <c r="H13" s="2"/>
      <c r="I13" s="2"/>
      <c r="J13" s="2"/>
      <c r="K13" s="2"/>
      <c r="L13" s="2"/>
      <c r="M13" s="3"/>
    </row>
    <row r="14" spans="1:13" x14ac:dyDescent="0.25">
      <c r="A14" s="28"/>
      <c r="B14" s="31"/>
      <c r="C14" s="30"/>
      <c r="D14" s="20"/>
      <c r="E14" s="5" t="s">
        <v>147</v>
      </c>
      <c r="F14" s="2"/>
      <c r="G14" s="2"/>
      <c r="H14" s="2"/>
      <c r="I14" s="2"/>
      <c r="J14" s="2"/>
      <c r="K14" s="2"/>
      <c r="L14" s="2"/>
      <c r="M14" s="3"/>
    </row>
    <row r="15" spans="1:13" ht="18.75" thickBot="1" x14ac:dyDescent="0.3">
      <c r="A15" s="33"/>
      <c r="B15" s="34"/>
      <c r="C15" s="30"/>
      <c r="E15" s="7" t="s">
        <v>180</v>
      </c>
      <c r="F15" s="102"/>
      <c r="G15" s="102"/>
      <c r="H15" s="102"/>
      <c r="I15" s="102"/>
      <c r="J15" s="102"/>
      <c r="K15" s="102"/>
      <c r="L15" s="102"/>
      <c r="M15" s="103"/>
    </row>
    <row r="16" spans="1:13" ht="18.75" x14ac:dyDescent="0.25">
      <c r="A16" s="25" t="s">
        <v>34</v>
      </c>
      <c r="B16" s="26" t="s">
        <v>70</v>
      </c>
      <c r="C16" s="27" t="s">
        <v>16</v>
      </c>
    </row>
    <row r="17" spans="1:3" x14ac:dyDescent="0.25">
      <c r="A17" s="35" t="s">
        <v>154</v>
      </c>
      <c r="B17" s="36">
        <f>'Box Calculator'!F17</f>
        <v>0</v>
      </c>
      <c r="C17" s="37"/>
    </row>
    <row r="18" spans="1:3" x14ac:dyDescent="0.25">
      <c r="A18" s="28" t="s">
        <v>98</v>
      </c>
      <c r="B18" s="31"/>
      <c r="C18" s="30"/>
    </row>
    <row r="19" spans="1:3" x14ac:dyDescent="0.25">
      <c r="A19" s="28" t="s">
        <v>99</v>
      </c>
      <c r="B19" s="31"/>
      <c r="C19" s="30"/>
    </row>
    <row r="20" spans="1:3" x14ac:dyDescent="0.25">
      <c r="A20" s="28" t="s">
        <v>100</v>
      </c>
      <c r="B20" s="31"/>
      <c r="C20" s="30"/>
    </row>
    <row r="21" spans="1:3" x14ac:dyDescent="0.25">
      <c r="A21" s="28" t="s">
        <v>101</v>
      </c>
      <c r="B21" s="31"/>
      <c r="C21" s="30"/>
    </row>
    <row r="22" spans="1:3" x14ac:dyDescent="0.25">
      <c r="A22" s="28"/>
      <c r="B22" s="31"/>
      <c r="C22" s="30"/>
    </row>
    <row r="23" spans="1:3" x14ac:dyDescent="0.25">
      <c r="A23" s="28"/>
      <c r="B23" s="31"/>
      <c r="C23" s="30"/>
    </row>
    <row r="24" spans="1:3" x14ac:dyDescent="0.25">
      <c r="A24" s="33"/>
      <c r="B24" s="34"/>
      <c r="C24" s="30"/>
    </row>
    <row r="25" spans="1:3" x14ac:dyDescent="0.25">
      <c r="A25" s="38" t="s">
        <v>9</v>
      </c>
      <c r="B25" s="39">
        <f>C103</f>
        <v>0</v>
      </c>
      <c r="C25" s="37"/>
    </row>
    <row r="26" spans="1:3" ht="18.75" thickBot="1" x14ac:dyDescent="0.3">
      <c r="A26" s="40" t="s">
        <v>5</v>
      </c>
      <c r="B26" s="41">
        <f>SUM(B9:B25)</f>
        <v>0</v>
      </c>
      <c r="C26" s="42"/>
    </row>
    <row r="27" spans="1:3" s="43" customFormat="1" ht="18.75" thickBot="1" x14ac:dyDescent="0.3">
      <c r="B27" s="44"/>
      <c r="C27" s="45"/>
    </row>
    <row r="28" spans="1:3" x14ac:dyDescent="0.25">
      <c r="A28" s="22" t="s">
        <v>27</v>
      </c>
      <c r="B28" s="23"/>
      <c r="C28" s="24"/>
    </row>
    <row r="29" spans="1:3" ht="18.75" x14ac:dyDescent="0.25">
      <c r="A29" s="25" t="s">
        <v>120</v>
      </c>
      <c r="B29" s="26" t="s">
        <v>70</v>
      </c>
      <c r="C29" s="27" t="s">
        <v>16</v>
      </c>
    </row>
    <row r="30" spans="1:3" x14ac:dyDescent="0.25">
      <c r="A30" s="33" t="s">
        <v>124</v>
      </c>
      <c r="B30" s="46"/>
      <c r="C30" s="30"/>
    </row>
    <row r="31" spans="1:3" x14ac:dyDescent="0.25">
      <c r="A31" s="33" t="s">
        <v>125</v>
      </c>
      <c r="B31" s="46"/>
      <c r="C31" s="30"/>
    </row>
    <row r="32" spans="1:3" x14ac:dyDescent="0.25">
      <c r="A32" s="33" t="s">
        <v>126</v>
      </c>
      <c r="B32" s="46"/>
      <c r="C32" s="30"/>
    </row>
    <row r="33" spans="1:3" x14ac:dyDescent="0.25">
      <c r="A33" s="33" t="s">
        <v>121</v>
      </c>
      <c r="B33" s="46"/>
      <c r="C33" s="30"/>
    </row>
    <row r="34" spans="1:3" x14ac:dyDescent="0.25">
      <c r="A34" s="33" t="s">
        <v>122</v>
      </c>
      <c r="B34" s="46"/>
      <c r="C34" s="30"/>
    </row>
    <row r="35" spans="1:3" x14ac:dyDescent="0.25">
      <c r="A35" s="33" t="s">
        <v>123</v>
      </c>
      <c r="B35" s="46"/>
      <c r="C35" s="30"/>
    </row>
    <row r="36" spans="1:3" x14ac:dyDescent="0.25">
      <c r="A36" s="33" t="s">
        <v>128</v>
      </c>
      <c r="B36" s="46"/>
      <c r="C36" s="30"/>
    </row>
    <row r="37" spans="1:3" x14ac:dyDescent="0.25">
      <c r="A37" s="33"/>
      <c r="B37" s="46"/>
      <c r="C37" s="30"/>
    </row>
    <row r="38" spans="1:3" ht="18.75" x14ac:dyDescent="0.25">
      <c r="A38" s="25" t="s">
        <v>33</v>
      </c>
      <c r="B38" s="26" t="s">
        <v>70</v>
      </c>
      <c r="C38" s="27" t="s">
        <v>16</v>
      </c>
    </row>
    <row r="39" spans="1:3" x14ac:dyDescent="0.25">
      <c r="A39" s="28" t="s">
        <v>102</v>
      </c>
      <c r="B39" s="29"/>
      <c r="C39" s="30"/>
    </row>
    <row r="40" spans="1:3" x14ac:dyDescent="0.25">
      <c r="A40" s="28" t="s">
        <v>103</v>
      </c>
      <c r="B40" s="29"/>
      <c r="C40" s="30"/>
    </row>
    <row r="41" spans="1:3" x14ac:dyDescent="0.25">
      <c r="A41" s="28" t="s">
        <v>104</v>
      </c>
      <c r="B41" s="29"/>
      <c r="C41" s="30"/>
    </row>
    <row r="42" spans="1:3" x14ac:dyDescent="0.25">
      <c r="A42" s="28" t="s">
        <v>105</v>
      </c>
      <c r="B42" s="29"/>
      <c r="C42" s="30"/>
    </row>
    <row r="43" spans="1:3" ht="15.75" customHeight="1" x14ac:dyDescent="0.25">
      <c r="A43" s="28" t="s">
        <v>106</v>
      </c>
      <c r="B43" s="29"/>
      <c r="C43" s="30"/>
    </row>
    <row r="44" spans="1:3" x14ac:dyDescent="0.25">
      <c r="A44" s="33" t="s">
        <v>107</v>
      </c>
      <c r="B44" s="46"/>
      <c r="C44" s="30"/>
    </row>
    <row r="45" spans="1:3" x14ac:dyDescent="0.25">
      <c r="A45" s="28" t="s">
        <v>108</v>
      </c>
      <c r="B45" s="29"/>
      <c r="C45" s="30"/>
    </row>
    <row r="46" spans="1:3" x14ac:dyDescent="0.25">
      <c r="A46" s="28" t="s">
        <v>109</v>
      </c>
      <c r="B46" s="29"/>
      <c r="C46" s="30"/>
    </row>
    <row r="47" spans="1:3" x14ac:dyDescent="0.25">
      <c r="A47" s="33" t="s">
        <v>110</v>
      </c>
      <c r="B47" s="46"/>
      <c r="C47" s="30"/>
    </row>
    <row r="48" spans="1:3" x14ac:dyDescent="0.25">
      <c r="A48" s="33"/>
      <c r="B48" s="46"/>
      <c r="C48" s="30"/>
    </row>
    <row r="49" spans="1:3" x14ac:dyDescent="0.25">
      <c r="A49" s="33"/>
      <c r="B49" s="46"/>
      <c r="C49" s="30"/>
    </row>
    <row r="50" spans="1:3" x14ac:dyDescent="0.25">
      <c r="A50" s="33"/>
      <c r="B50" s="46"/>
      <c r="C50" s="30"/>
    </row>
    <row r="51" spans="1:3" ht="18.75" x14ac:dyDescent="0.25">
      <c r="A51" s="25" t="s">
        <v>35</v>
      </c>
      <c r="B51" s="47" t="s">
        <v>70</v>
      </c>
      <c r="C51" s="27" t="s">
        <v>16</v>
      </c>
    </row>
    <row r="52" spans="1:3" x14ac:dyDescent="0.25">
      <c r="A52" s="28" t="s">
        <v>111</v>
      </c>
      <c r="B52" s="29"/>
      <c r="C52" s="30"/>
    </row>
    <row r="53" spans="1:3" x14ac:dyDescent="0.25">
      <c r="A53" s="28" t="s">
        <v>112</v>
      </c>
      <c r="B53" s="29"/>
      <c r="C53" s="30"/>
    </row>
    <row r="54" spans="1:3" x14ac:dyDescent="0.25">
      <c r="A54" s="28" t="s">
        <v>113</v>
      </c>
      <c r="B54" s="29"/>
      <c r="C54" s="30"/>
    </row>
    <row r="55" spans="1:3" x14ac:dyDescent="0.25">
      <c r="A55" s="28" t="s">
        <v>114</v>
      </c>
      <c r="B55" s="29"/>
      <c r="C55" s="30"/>
    </row>
    <row r="56" spans="1:3" x14ac:dyDescent="0.25">
      <c r="A56" s="28" t="s">
        <v>115</v>
      </c>
      <c r="B56" s="29"/>
      <c r="C56" s="30"/>
    </row>
    <row r="57" spans="1:3" x14ac:dyDescent="0.25">
      <c r="A57" s="28" t="s">
        <v>116</v>
      </c>
      <c r="B57" s="29"/>
      <c r="C57" s="30"/>
    </row>
    <row r="58" spans="1:3" x14ac:dyDescent="0.25">
      <c r="A58" s="28"/>
      <c r="B58" s="29"/>
      <c r="C58" s="30"/>
    </row>
    <row r="59" spans="1:3" ht="15" customHeight="1" x14ac:dyDescent="0.25">
      <c r="A59" s="28"/>
      <c r="B59" s="29"/>
      <c r="C59" s="30"/>
    </row>
    <row r="60" spans="1:3" x14ac:dyDescent="0.25">
      <c r="A60" s="33"/>
      <c r="B60" s="46"/>
      <c r="C60" s="30"/>
    </row>
    <row r="61" spans="1:3" x14ac:dyDescent="0.25">
      <c r="A61" s="33"/>
      <c r="B61" s="46"/>
      <c r="C61" s="48"/>
    </row>
    <row r="62" spans="1:3" ht="18.75" x14ac:dyDescent="0.25">
      <c r="A62" s="25" t="s">
        <v>36</v>
      </c>
      <c r="B62" s="47" t="s">
        <v>70</v>
      </c>
      <c r="C62" s="27" t="s">
        <v>16</v>
      </c>
    </row>
    <row r="63" spans="1:3" x14ac:dyDescent="0.25">
      <c r="A63" s="33" t="s">
        <v>30</v>
      </c>
      <c r="B63" s="46"/>
      <c r="C63" s="30"/>
    </row>
    <row r="64" spans="1:3" x14ac:dyDescent="0.25">
      <c r="A64" s="33" t="s">
        <v>31</v>
      </c>
      <c r="B64" s="46"/>
      <c r="C64" s="30"/>
    </row>
    <row r="65" spans="1:7" x14ac:dyDescent="0.25">
      <c r="A65" s="28" t="s">
        <v>131</v>
      </c>
      <c r="B65" s="29"/>
      <c r="C65" s="30"/>
    </row>
    <row r="66" spans="1:7" x14ac:dyDescent="0.25">
      <c r="A66" s="28" t="s">
        <v>15</v>
      </c>
      <c r="B66" s="29"/>
      <c r="C66" s="30"/>
    </row>
    <row r="67" spans="1:7" x14ac:dyDescent="0.25">
      <c r="A67" s="49" t="s">
        <v>97</v>
      </c>
      <c r="B67" s="50"/>
      <c r="C67" s="30"/>
      <c r="F67" s="51"/>
      <c r="G67" s="51"/>
    </row>
    <row r="68" spans="1:7" x14ac:dyDescent="0.25">
      <c r="A68" s="52" t="s">
        <v>155</v>
      </c>
      <c r="B68" s="46"/>
      <c r="C68" s="30"/>
      <c r="F68" s="51"/>
      <c r="G68" s="51"/>
    </row>
    <row r="69" spans="1:7" x14ac:dyDescent="0.25">
      <c r="A69" s="33" t="s">
        <v>11</v>
      </c>
      <c r="B69" s="46"/>
      <c r="C69" s="30"/>
      <c r="F69" s="51"/>
      <c r="G69" s="51"/>
    </row>
    <row r="70" spans="1:7" x14ac:dyDescent="0.25">
      <c r="A70" s="54" t="s">
        <v>183</v>
      </c>
      <c r="B70" s="57">
        <f>SUM(B73:B80,B82,B83,B84)*10%</f>
        <v>0</v>
      </c>
      <c r="C70" s="231"/>
      <c r="F70" s="51"/>
      <c r="G70" s="51"/>
    </row>
    <row r="71" spans="1:7" x14ac:dyDescent="0.25">
      <c r="A71" s="33"/>
      <c r="B71" s="46"/>
      <c r="C71" s="30"/>
      <c r="F71" s="51"/>
      <c r="G71" s="51"/>
    </row>
    <row r="72" spans="1:7" ht="18.75" x14ac:dyDescent="0.25">
      <c r="A72" s="25" t="s">
        <v>71</v>
      </c>
      <c r="B72" s="47" t="s">
        <v>70</v>
      </c>
      <c r="C72" s="27" t="s">
        <v>16</v>
      </c>
      <c r="F72" s="51"/>
      <c r="G72" s="51"/>
    </row>
    <row r="73" spans="1:7" x14ac:dyDescent="0.25">
      <c r="A73" s="28" t="s">
        <v>133</v>
      </c>
      <c r="B73" s="29"/>
      <c r="C73" s="48"/>
      <c r="F73" s="51"/>
      <c r="G73" s="51"/>
    </row>
    <row r="74" spans="1:7" x14ac:dyDescent="0.25">
      <c r="A74" s="28" t="s">
        <v>133</v>
      </c>
      <c r="B74" s="29"/>
      <c r="C74" s="48"/>
      <c r="F74" s="51"/>
      <c r="G74" s="51"/>
    </row>
    <row r="75" spans="1:7" x14ac:dyDescent="0.25">
      <c r="A75" s="28" t="s">
        <v>134</v>
      </c>
      <c r="B75" s="29"/>
      <c r="C75" s="48"/>
      <c r="F75" s="51"/>
      <c r="G75" s="51"/>
    </row>
    <row r="76" spans="1:7" x14ac:dyDescent="0.25">
      <c r="A76" s="28" t="s">
        <v>135</v>
      </c>
      <c r="B76" s="29"/>
      <c r="C76" s="48"/>
      <c r="F76" s="51"/>
      <c r="G76" s="51"/>
    </row>
    <row r="77" spans="1:7" x14ac:dyDescent="0.25">
      <c r="A77" s="28" t="s">
        <v>136</v>
      </c>
      <c r="B77" s="29"/>
      <c r="C77" s="48"/>
      <c r="F77" s="51"/>
      <c r="G77" s="51"/>
    </row>
    <row r="78" spans="1:7" x14ac:dyDescent="0.25">
      <c r="A78" s="53" t="s">
        <v>137</v>
      </c>
      <c r="B78" s="29"/>
      <c r="C78" s="48"/>
      <c r="F78" s="51"/>
      <c r="G78" s="51"/>
    </row>
    <row r="79" spans="1:7" x14ac:dyDescent="0.25">
      <c r="A79" s="28" t="s">
        <v>138</v>
      </c>
      <c r="B79" s="29"/>
      <c r="C79" s="48"/>
      <c r="F79" s="51"/>
      <c r="G79" s="51"/>
    </row>
    <row r="80" spans="1:7" x14ac:dyDescent="0.25">
      <c r="A80" s="28" t="s">
        <v>129</v>
      </c>
      <c r="B80" s="29"/>
      <c r="C80" s="48"/>
      <c r="F80" s="51"/>
      <c r="G80" s="51"/>
    </row>
    <row r="81" spans="1:7" x14ac:dyDescent="0.25">
      <c r="A81" s="28"/>
      <c r="B81" s="29"/>
      <c r="C81" s="48"/>
      <c r="F81" s="51"/>
      <c r="G81" s="51"/>
    </row>
    <row r="82" spans="1:7" x14ac:dyDescent="0.25">
      <c r="A82" s="54" t="s">
        <v>132</v>
      </c>
      <c r="B82" s="55">
        <f>SUM(B73:B81)*11.5%</f>
        <v>0</v>
      </c>
      <c r="C82" s="56"/>
      <c r="F82" s="51"/>
      <c r="G82" s="51"/>
    </row>
    <row r="83" spans="1:7" ht="15" customHeight="1" x14ac:dyDescent="0.25">
      <c r="A83" s="54" t="s">
        <v>10</v>
      </c>
      <c r="B83" s="55">
        <f>SUM(B73:B81)*3%</f>
        <v>0</v>
      </c>
      <c r="C83" s="56"/>
      <c r="F83" s="51"/>
      <c r="G83" s="51"/>
    </row>
    <row r="84" spans="1:7" ht="15" customHeight="1" x14ac:dyDescent="0.25">
      <c r="A84" s="54" t="s">
        <v>130</v>
      </c>
      <c r="B84" s="57"/>
      <c r="C84" s="56"/>
      <c r="F84" s="51"/>
      <c r="G84" s="51"/>
    </row>
    <row r="85" spans="1:7" x14ac:dyDescent="0.25">
      <c r="A85" s="28" t="s">
        <v>22</v>
      </c>
      <c r="B85" s="29"/>
      <c r="C85" s="48"/>
      <c r="F85" s="51"/>
      <c r="G85" s="51"/>
    </row>
    <row r="86" spans="1:7" x14ac:dyDescent="0.25">
      <c r="A86" s="28" t="s">
        <v>72</v>
      </c>
      <c r="B86" s="29"/>
      <c r="C86" s="48"/>
      <c r="F86" s="51"/>
      <c r="G86" s="51"/>
    </row>
    <row r="87" spans="1:7" x14ac:dyDescent="0.25">
      <c r="A87" s="28"/>
      <c r="B87" s="29"/>
      <c r="C87" s="48"/>
      <c r="F87" s="51"/>
      <c r="G87" s="51"/>
    </row>
    <row r="88" spans="1:7" x14ac:dyDescent="0.25">
      <c r="A88" s="25" t="s">
        <v>12</v>
      </c>
      <c r="B88" s="58">
        <f>SUM(B30:B87)</f>
        <v>0</v>
      </c>
      <c r="C88" s="59"/>
    </row>
    <row r="89" spans="1:7" x14ac:dyDescent="0.25">
      <c r="A89" s="25" t="s">
        <v>13</v>
      </c>
      <c r="B89" s="58">
        <f>B88*5%</f>
        <v>0</v>
      </c>
      <c r="C89" s="59"/>
    </row>
    <row r="90" spans="1:7" x14ac:dyDescent="0.25">
      <c r="A90" s="38" t="s">
        <v>17</v>
      </c>
      <c r="B90" s="78">
        <f>C103</f>
        <v>0</v>
      </c>
      <c r="C90" s="79"/>
      <c r="E90" s="60"/>
    </row>
    <row r="91" spans="1:7" ht="18.75" thickBot="1" x14ac:dyDescent="0.3">
      <c r="A91" s="40" t="s">
        <v>6</v>
      </c>
      <c r="B91" s="61">
        <f>SUM(B88:B90)</f>
        <v>0</v>
      </c>
      <c r="C91" s="62"/>
      <c r="E91" s="60"/>
    </row>
    <row r="92" spans="1:7" ht="18.75" thickBot="1" x14ac:dyDescent="0.3">
      <c r="A92" s="43"/>
      <c r="B92" s="63"/>
      <c r="C92" s="45"/>
      <c r="E92" s="60"/>
    </row>
    <row r="93" spans="1:7" s="66" customFormat="1" ht="18.75" thickBot="1" x14ac:dyDescent="0.3">
      <c r="A93" s="104" t="s">
        <v>162</v>
      </c>
      <c r="B93" s="64">
        <f>B26-B91</f>
        <v>0</v>
      </c>
      <c r="C93" s="65"/>
    </row>
    <row r="94" spans="1:7" ht="18.75" thickBot="1" x14ac:dyDescent="0.3">
      <c r="A94" s="66"/>
      <c r="B94" s="67"/>
      <c r="C94" s="67"/>
      <c r="E94" s="60"/>
    </row>
    <row r="95" spans="1:7" x14ac:dyDescent="0.25">
      <c r="A95" s="235" t="s">
        <v>37</v>
      </c>
      <c r="B95" s="236"/>
      <c r="C95" s="237"/>
      <c r="D95" s="68"/>
    </row>
    <row r="96" spans="1:7" ht="75" x14ac:dyDescent="0.25">
      <c r="A96" s="69" t="s">
        <v>18</v>
      </c>
      <c r="B96" s="70" t="s">
        <v>28</v>
      </c>
      <c r="C96" s="71" t="s">
        <v>29</v>
      </c>
      <c r="D96" s="68"/>
    </row>
    <row r="97" spans="1:4" x14ac:dyDescent="0.25">
      <c r="A97" s="72"/>
      <c r="B97" s="73"/>
      <c r="C97" s="74"/>
      <c r="D97" s="68"/>
    </row>
    <row r="98" spans="1:4" x14ac:dyDescent="0.25">
      <c r="A98" s="72"/>
      <c r="B98" s="73"/>
      <c r="C98" s="74"/>
      <c r="D98" s="68"/>
    </row>
    <row r="99" spans="1:4" x14ac:dyDescent="0.25">
      <c r="A99" s="72"/>
      <c r="B99" s="73"/>
      <c r="C99" s="74"/>
      <c r="D99" s="68"/>
    </row>
    <row r="100" spans="1:4" x14ac:dyDescent="0.25">
      <c r="A100" s="72"/>
      <c r="B100" s="73"/>
      <c r="C100" s="74"/>
      <c r="D100" s="68"/>
    </row>
    <row r="101" spans="1:4" x14ac:dyDescent="0.25">
      <c r="A101" s="72"/>
      <c r="B101" s="73"/>
      <c r="C101" s="74"/>
      <c r="D101" s="68"/>
    </row>
    <row r="102" spans="1:4" x14ac:dyDescent="0.25">
      <c r="A102" s="72"/>
      <c r="B102" s="73"/>
      <c r="C102" s="74"/>
      <c r="D102" s="68"/>
    </row>
    <row r="103" spans="1:4" ht="18.75" thickBot="1" x14ac:dyDescent="0.3">
      <c r="A103" s="75" t="s">
        <v>67</v>
      </c>
      <c r="B103" s="76"/>
      <c r="C103" s="77">
        <f>SUM(C97:C102)</f>
        <v>0</v>
      </c>
      <c r="D103" s="68"/>
    </row>
  </sheetData>
  <sheetProtection sheet="1" formatCells="0" formatColumns="0" formatRows="0" insertColumns="0" insertRows="0" deleteColumns="0" deleteRows="0"/>
  <mergeCells count="2">
    <mergeCell ref="E1:M1"/>
    <mergeCell ref="A95:C95"/>
  </mergeCells>
  <conditionalFormatting sqref="B93">
    <cfRule type="cellIs" dxfId="1" priority="2" operator="lessThan">
      <formula>-0.01</formula>
    </cfRule>
  </conditionalFormatting>
  <conditionalFormatting sqref="B93:C93">
    <cfRule type="cellIs" dxfId="0" priority="1" operator="lessThan">
      <formula>0</formula>
    </cfRule>
  </conditionalFormatting>
  <pageMargins left="0.25" right="0.25" top="0.75" bottom="0.75" header="0.3" footer="0.3"/>
  <pageSetup paperSize="9" scale="39" orientation="portrait" r:id="rId1"/>
  <headerFooter>
    <oddHeader>&amp;L&amp;"-,Bold"&amp;F&amp;R&amp;D</oddHeader>
    <oddFooter>&amp;L(C) Auspicious Arts Projects 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2BBD0-14EB-445C-A0C3-A8EB4BEDADCB}">
  <sheetPr>
    <tabColor theme="8" tint="0.79998168889431442"/>
    <pageSetUpPr fitToPage="1"/>
  </sheetPr>
  <dimension ref="A1:K43"/>
  <sheetViews>
    <sheetView showGridLines="0" zoomScale="70" zoomScaleNormal="70" workbookViewId="0">
      <selection activeCell="F16" sqref="F16"/>
    </sheetView>
  </sheetViews>
  <sheetFormatPr defaultRowHeight="15" x14ac:dyDescent="0.25"/>
  <cols>
    <col min="1" max="1" width="18.140625" customWidth="1"/>
    <col min="2" max="11" width="15.140625" customWidth="1"/>
  </cols>
  <sheetData>
    <row r="1" spans="1:11" ht="16.5" thickBot="1" x14ac:dyDescent="0.3">
      <c r="A1" s="105" t="s">
        <v>46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1" ht="15.75" x14ac:dyDescent="0.25">
      <c r="A2" s="165" t="s">
        <v>117</v>
      </c>
      <c r="B2" s="166"/>
      <c r="C2" s="166"/>
      <c r="D2" s="167"/>
      <c r="E2" s="167"/>
      <c r="F2" s="167"/>
      <c r="G2" s="167"/>
      <c r="H2" s="167"/>
      <c r="I2" s="167"/>
      <c r="J2" s="168"/>
      <c r="K2" s="107"/>
    </row>
    <row r="3" spans="1:11" ht="15.75" x14ac:dyDescent="0.25">
      <c r="A3" s="169" t="s">
        <v>65</v>
      </c>
      <c r="B3" s="170"/>
      <c r="C3" s="170"/>
      <c r="D3" s="171"/>
      <c r="E3" s="171"/>
      <c r="F3" s="171"/>
      <c r="G3" s="171"/>
      <c r="H3" s="171"/>
      <c r="I3" s="171"/>
      <c r="J3" s="172"/>
      <c r="K3" s="107"/>
    </row>
    <row r="4" spans="1:11" ht="15.75" x14ac:dyDescent="0.25">
      <c r="A4" s="169" t="s">
        <v>66</v>
      </c>
      <c r="B4" s="170"/>
      <c r="C4" s="170"/>
      <c r="D4" s="171"/>
      <c r="E4" s="171"/>
      <c r="F4" s="171"/>
      <c r="G4" s="171"/>
      <c r="H4" s="171"/>
      <c r="I4" s="171"/>
      <c r="J4" s="172"/>
      <c r="K4" s="107"/>
    </row>
    <row r="5" spans="1:11" ht="15.75" x14ac:dyDescent="0.25">
      <c r="A5" s="169" t="s">
        <v>163</v>
      </c>
      <c r="B5" s="170"/>
      <c r="C5" s="170"/>
      <c r="D5" s="171"/>
      <c r="E5" s="171"/>
      <c r="F5" s="171"/>
      <c r="G5" s="171"/>
      <c r="H5" s="171"/>
      <c r="I5" s="171"/>
      <c r="J5" s="172"/>
      <c r="K5" s="107"/>
    </row>
    <row r="6" spans="1:11" ht="15.75" x14ac:dyDescent="0.25">
      <c r="A6" s="173" t="s">
        <v>96</v>
      </c>
      <c r="B6" s="174"/>
      <c r="C6" s="174"/>
      <c r="D6" s="175"/>
      <c r="E6" s="175"/>
      <c r="F6" s="175"/>
      <c r="G6" s="175"/>
      <c r="H6" s="175"/>
      <c r="I6" s="175"/>
      <c r="J6" s="176"/>
      <c r="K6" s="107"/>
    </row>
    <row r="7" spans="1:11" ht="16.5" thickBot="1" x14ac:dyDescent="0.3">
      <c r="A7" s="177" t="s">
        <v>164</v>
      </c>
      <c r="B7" s="178"/>
      <c r="C7" s="179"/>
      <c r="D7" s="179"/>
      <c r="E7" s="179"/>
      <c r="F7" s="179"/>
      <c r="G7" s="179"/>
      <c r="H7" s="179"/>
      <c r="I7" s="179"/>
      <c r="J7" s="180"/>
      <c r="K7" s="107"/>
    </row>
    <row r="8" spans="1:11" ht="16.5" thickBot="1" x14ac:dyDescent="0.3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7"/>
    </row>
    <row r="9" spans="1:11" ht="15.75" x14ac:dyDescent="0.25">
      <c r="A9" s="181" t="s">
        <v>73</v>
      </c>
      <c r="B9" s="182"/>
      <c r="C9" s="183"/>
      <c r="D9" s="183"/>
      <c r="E9" s="183"/>
      <c r="F9" s="183"/>
      <c r="G9" s="183"/>
      <c r="H9" s="183"/>
      <c r="I9" s="183"/>
      <c r="J9" s="184"/>
      <c r="K9" s="107"/>
    </row>
    <row r="10" spans="1:11" ht="15.75" x14ac:dyDescent="0.25">
      <c r="A10" s="217" t="s">
        <v>127</v>
      </c>
      <c r="B10" s="218"/>
      <c r="C10" s="219"/>
      <c r="D10" s="220"/>
      <c r="E10" s="220"/>
      <c r="F10" s="220"/>
      <c r="G10" s="220"/>
      <c r="H10" s="220"/>
      <c r="I10" s="187"/>
      <c r="J10" s="188"/>
      <c r="K10" s="107"/>
    </row>
    <row r="11" spans="1:11" ht="15.75" customHeight="1" x14ac:dyDescent="0.25">
      <c r="A11" s="221" t="s">
        <v>165</v>
      </c>
      <c r="B11" s="218"/>
      <c r="C11" s="218"/>
      <c r="D11" s="218"/>
      <c r="E11" s="218"/>
      <c r="F11" s="218"/>
      <c r="G11" s="218"/>
      <c r="H11" s="218"/>
      <c r="I11" s="185"/>
      <c r="J11" s="189"/>
      <c r="K11" s="107"/>
    </row>
    <row r="12" spans="1:11" ht="15.75" x14ac:dyDescent="0.25">
      <c r="A12" s="217" t="s">
        <v>166</v>
      </c>
      <c r="B12" s="218"/>
      <c r="C12" s="219"/>
      <c r="D12" s="220"/>
      <c r="E12" s="220"/>
      <c r="F12" s="220"/>
      <c r="G12" s="220"/>
      <c r="H12" s="220"/>
      <c r="I12" s="187"/>
      <c r="J12" s="188"/>
      <c r="K12" s="107"/>
    </row>
    <row r="13" spans="1:11" ht="15.75" x14ac:dyDescent="0.25">
      <c r="A13" s="190" t="s">
        <v>74</v>
      </c>
      <c r="B13" s="191"/>
      <c r="C13" s="186"/>
      <c r="D13" s="187"/>
      <c r="E13" s="187"/>
      <c r="F13" s="187"/>
      <c r="G13" s="187"/>
      <c r="H13" s="187"/>
      <c r="I13" s="187"/>
      <c r="J13" s="188"/>
      <c r="K13" s="107"/>
    </row>
    <row r="14" spans="1:11" ht="15.75" x14ac:dyDescent="0.25">
      <c r="A14" s="192" t="s">
        <v>75</v>
      </c>
      <c r="B14" s="186"/>
      <c r="C14" s="186"/>
      <c r="D14" s="187"/>
      <c r="E14" s="187"/>
      <c r="F14" s="187"/>
      <c r="G14" s="187"/>
      <c r="H14" s="187"/>
      <c r="I14" s="187"/>
      <c r="J14" s="188"/>
      <c r="K14" s="107"/>
    </row>
    <row r="15" spans="1:11" ht="15.75" x14ac:dyDescent="0.25">
      <c r="A15" s="193"/>
      <c r="B15" s="194"/>
      <c r="C15" s="195"/>
      <c r="D15" s="195"/>
      <c r="E15" s="195"/>
      <c r="F15" s="195"/>
      <c r="G15" s="195"/>
      <c r="H15" s="195"/>
      <c r="I15" s="195"/>
      <c r="J15" s="196"/>
      <c r="K15" s="107"/>
    </row>
    <row r="16" spans="1:11" ht="15.75" x14ac:dyDescent="0.25">
      <c r="A16" s="190" t="s">
        <v>76</v>
      </c>
      <c r="B16" s="191"/>
      <c r="C16" s="186"/>
      <c r="D16" s="187"/>
      <c r="E16" s="187"/>
      <c r="F16" s="187"/>
      <c r="G16" s="187"/>
      <c r="H16" s="187"/>
      <c r="I16" s="187"/>
      <c r="J16" s="188"/>
      <c r="K16" s="107"/>
    </row>
    <row r="17" spans="1:11" ht="15.75" x14ac:dyDescent="0.25">
      <c r="A17" s="192" t="s">
        <v>77</v>
      </c>
      <c r="B17" s="186"/>
      <c r="C17" s="186"/>
      <c r="D17" s="187"/>
      <c r="E17" s="187"/>
      <c r="F17" s="187"/>
      <c r="G17" s="187"/>
      <c r="H17" s="187"/>
      <c r="I17" s="187"/>
      <c r="J17" s="188"/>
      <c r="K17" s="107"/>
    </row>
    <row r="18" spans="1:11" ht="15.75" x14ac:dyDescent="0.25">
      <c r="A18" s="192" t="s">
        <v>78</v>
      </c>
      <c r="B18" s="186"/>
      <c r="C18" s="186"/>
      <c r="D18" s="187"/>
      <c r="E18" s="187"/>
      <c r="F18" s="187"/>
      <c r="G18" s="187"/>
      <c r="H18" s="187"/>
      <c r="I18" s="187"/>
      <c r="J18" s="188"/>
      <c r="K18" s="107"/>
    </row>
    <row r="19" spans="1:11" ht="15.75" x14ac:dyDescent="0.25">
      <c r="A19" s="192"/>
      <c r="B19" s="186"/>
      <c r="C19" s="186"/>
      <c r="D19" s="187"/>
      <c r="E19" s="187"/>
      <c r="F19" s="187"/>
      <c r="G19" s="187"/>
      <c r="H19" s="187"/>
      <c r="I19" s="187"/>
      <c r="J19" s="188"/>
      <c r="K19" s="107"/>
    </row>
    <row r="20" spans="1:11" ht="15.75" x14ac:dyDescent="0.25">
      <c r="A20" s="190" t="s">
        <v>79</v>
      </c>
      <c r="B20" s="191"/>
      <c r="C20" s="186"/>
      <c r="D20" s="187"/>
      <c r="E20" s="187"/>
      <c r="F20" s="187"/>
      <c r="G20" s="187"/>
      <c r="H20" s="187"/>
      <c r="I20" s="187"/>
      <c r="J20" s="188"/>
      <c r="K20" s="107"/>
    </row>
    <row r="21" spans="1:11" ht="15.75" x14ac:dyDescent="0.25">
      <c r="A21" s="192" t="s">
        <v>80</v>
      </c>
      <c r="B21" s="186"/>
      <c r="C21" s="186"/>
      <c r="D21" s="187"/>
      <c r="E21" s="187"/>
      <c r="F21" s="187"/>
      <c r="G21" s="187"/>
      <c r="H21" s="187"/>
      <c r="I21" s="187"/>
      <c r="J21" s="188"/>
      <c r="K21" s="107"/>
    </row>
    <row r="22" spans="1:11" ht="16.5" thickBot="1" x14ac:dyDescent="0.3">
      <c r="A22" s="197"/>
      <c r="B22" s="198"/>
      <c r="C22" s="198"/>
      <c r="D22" s="198"/>
      <c r="E22" s="198"/>
      <c r="F22" s="198"/>
      <c r="G22" s="198"/>
      <c r="H22" s="198"/>
      <c r="I22" s="198"/>
      <c r="J22" s="199"/>
      <c r="K22" s="107"/>
    </row>
    <row r="23" spans="1:11" ht="15.75" x14ac:dyDescent="0.2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7"/>
    </row>
    <row r="24" spans="1:11" ht="16.5" thickBot="1" x14ac:dyDescent="0.3">
      <c r="A24" s="109" t="s">
        <v>167</v>
      </c>
      <c r="B24" s="110"/>
      <c r="C24" s="110"/>
      <c r="D24" s="111"/>
      <c r="E24" s="111"/>
      <c r="F24" s="111"/>
      <c r="G24" s="111"/>
      <c r="H24" s="111"/>
      <c r="I24" s="111"/>
      <c r="J24" s="111"/>
      <c r="K24" s="107"/>
    </row>
    <row r="25" spans="1:11" ht="15.75" x14ac:dyDescent="0.25">
      <c r="A25" s="112" t="s">
        <v>47</v>
      </c>
      <c r="B25" s="113"/>
      <c r="C25" s="114"/>
      <c r="D25" s="115" t="s">
        <v>48</v>
      </c>
      <c r="E25" s="116"/>
      <c r="F25" s="117"/>
      <c r="G25" s="200" t="s">
        <v>49</v>
      </c>
      <c r="H25" s="201"/>
      <c r="I25" s="201"/>
      <c r="J25" s="202"/>
      <c r="K25" s="107"/>
    </row>
    <row r="26" spans="1:11" ht="47.25" x14ac:dyDescent="0.25">
      <c r="A26" s="118"/>
      <c r="B26" s="119"/>
      <c r="C26" s="120"/>
      <c r="D26" s="121" t="s">
        <v>81</v>
      </c>
      <c r="E26" s="122" t="s">
        <v>82</v>
      </c>
      <c r="F26" s="123" t="s">
        <v>83</v>
      </c>
      <c r="G26" s="122" t="s">
        <v>50</v>
      </c>
      <c r="H26" s="213" t="s">
        <v>84</v>
      </c>
      <c r="I26" s="122" t="s">
        <v>51</v>
      </c>
      <c r="J26" s="215" t="s">
        <v>85</v>
      </c>
      <c r="K26" s="107"/>
    </row>
    <row r="27" spans="1:11" ht="16.5" thickBot="1" x14ac:dyDescent="0.3">
      <c r="A27" s="124" t="s">
        <v>23</v>
      </c>
      <c r="B27" s="125"/>
      <c r="C27" s="126"/>
      <c r="D27" s="127">
        <v>1140.7</v>
      </c>
      <c r="E27" s="128">
        <f>D27/38</f>
        <v>30.018421052631581</v>
      </c>
      <c r="F27" s="129">
        <f>E27*2</f>
        <v>60.036842105263162</v>
      </c>
      <c r="G27" s="128">
        <v>238.13</v>
      </c>
      <c r="H27" s="214">
        <f>G27*2</f>
        <v>476.26</v>
      </c>
      <c r="I27" s="128">
        <v>47.76</v>
      </c>
      <c r="J27" s="216">
        <f>I27*2</f>
        <v>95.52</v>
      </c>
      <c r="K27" s="107"/>
    </row>
    <row r="28" spans="1:11" ht="16.5" thickBot="1" x14ac:dyDescent="0.3">
      <c r="A28" s="109" t="s">
        <v>52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07"/>
    </row>
    <row r="29" spans="1:11" ht="15.75" x14ac:dyDescent="0.25">
      <c r="A29" s="112" t="s">
        <v>47</v>
      </c>
      <c r="B29" s="113"/>
      <c r="C29" s="130" t="s">
        <v>48</v>
      </c>
      <c r="D29" s="116"/>
      <c r="E29" s="116"/>
      <c r="F29" s="117"/>
      <c r="G29" s="200" t="s">
        <v>49</v>
      </c>
      <c r="H29" s="201"/>
      <c r="I29" s="201"/>
      <c r="J29" s="202"/>
      <c r="K29" s="107"/>
    </row>
    <row r="30" spans="1:11" ht="47.25" x14ac:dyDescent="0.25">
      <c r="A30" s="131"/>
      <c r="B30" s="132"/>
      <c r="C30" s="133" t="s">
        <v>86</v>
      </c>
      <c r="D30" s="134" t="s">
        <v>118</v>
      </c>
      <c r="E30" s="133" t="s">
        <v>87</v>
      </c>
      <c r="F30" s="134" t="s">
        <v>88</v>
      </c>
      <c r="G30" s="133" t="s">
        <v>89</v>
      </c>
      <c r="H30" s="211" t="s">
        <v>90</v>
      </c>
      <c r="I30" s="135" t="s">
        <v>87</v>
      </c>
      <c r="J30" s="209" t="s">
        <v>88</v>
      </c>
      <c r="K30" s="107"/>
    </row>
    <row r="31" spans="1:11" ht="32.25" thickBot="1" x14ac:dyDescent="0.3">
      <c r="A31" s="136" t="s">
        <v>24</v>
      </c>
      <c r="B31" s="137"/>
      <c r="C31" s="138">
        <v>47.53</v>
      </c>
      <c r="D31" s="139">
        <f>C31*2</f>
        <v>95.06</v>
      </c>
      <c r="E31" s="138">
        <v>178.23</v>
      </c>
      <c r="F31" s="139">
        <f>E31*2</f>
        <v>356.46</v>
      </c>
      <c r="G31" s="138">
        <v>59.41</v>
      </c>
      <c r="H31" s="212">
        <f>G31*2</f>
        <v>118.82</v>
      </c>
      <c r="I31" s="140">
        <v>178.23</v>
      </c>
      <c r="J31" s="210">
        <f>I31*2</f>
        <v>356.46</v>
      </c>
      <c r="K31" s="107"/>
    </row>
    <row r="32" spans="1:11" ht="16.5" thickBot="1" x14ac:dyDescent="0.3">
      <c r="A32" s="109" t="s">
        <v>53</v>
      </c>
      <c r="B32" s="110"/>
      <c r="C32" s="110"/>
      <c r="D32" s="111"/>
      <c r="E32" s="111"/>
      <c r="F32" s="141"/>
      <c r="G32" s="111"/>
      <c r="H32" s="111"/>
      <c r="I32" s="111"/>
      <c r="J32" s="141"/>
      <c r="K32" s="107"/>
    </row>
    <row r="33" spans="1:11" ht="31.5" x14ac:dyDescent="0.25">
      <c r="A33" s="142" t="s">
        <v>54</v>
      </c>
      <c r="B33" s="143" t="s">
        <v>55</v>
      </c>
      <c r="C33" s="144"/>
      <c r="D33" s="144"/>
      <c r="E33" s="145"/>
      <c r="F33" s="146" t="s">
        <v>48</v>
      </c>
      <c r="G33" s="147"/>
      <c r="H33" s="148"/>
      <c r="I33" s="203" t="s">
        <v>49</v>
      </c>
      <c r="J33" s="204"/>
      <c r="K33" s="111"/>
    </row>
    <row r="34" spans="1:11" ht="31.5" x14ac:dyDescent="0.25">
      <c r="A34" s="149" t="s">
        <v>94</v>
      </c>
      <c r="B34" s="150"/>
      <c r="C34" s="150"/>
      <c r="D34" s="150"/>
      <c r="E34" s="151"/>
      <c r="F34" s="152" t="s">
        <v>91</v>
      </c>
      <c r="G34" s="152" t="s">
        <v>92</v>
      </c>
      <c r="H34" s="152" t="s">
        <v>95</v>
      </c>
      <c r="I34" s="205" t="s">
        <v>93</v>
      </c>
      <c r="J34" s="206" t="s">
        <v>119</v>
      </c>
      <c r="K34" s="107"/>
    </row>
    <row r="35" spans="1:11" ht="31.5" x14ac:dyDescent="0.25">
      <c r="A35" s="153" t="s">
        <v>56</v>
      </c>
      <c r="B35" s="154" t="s">
        <v>168</v>
      </c>
      <c r="C35" s="155"/>
      <c r="D35" s="155"/>
      <c r="E35" s="156"/>
      <c r="F35" s="157">
        <v>859.3</v>
      </c>
      <c r="G35" s="157">
        <v>22.61</v>
      </c>
      <c r="H35" s="158">
        <f>G35*2</f>
        <v>45.22</v>
      </c>
      <c r="I35" s="157">
        <v>28.27</v>
      </c>
      <c r="J35" s="207">
        <f>I35*1.8</f>
        <v>50.886000000000003</v>
      </c>
      <c r="K35" s="107"/>
    </row>
    <row r="36" spans="1:11" ht="63" x14ac:dyDescent="0.25">
      <c r="A36" s="153" t="s">
        <v>57</v>
      </c>
      <c r="B36" s="154" t="s">
        <v>169</v>
      </c>
      <c r="C36" s="155"/>
      <c r="D36" s="155"/>
      <c r="E36" s="156"/>
      <c r="F36" s="157">
        <v>930.7</v>
      </c>
      <c r="G36" s="157">
        <v>24.49</v>
      </c>
      <c r="H36" s="158">
        <f t="shared" ref="H36:H41" si="0">G36*2</f>
        <v>48.98</v>
      </c>
      <c r="I36" s="157">
        <f t="shared" ref="I36:I43" si="1">G36+(G36*25%)</f>
        <v>30.612499999999997</v>
      </c>
      <c r="J36" s="207">
        <f t="shared" ref="J36:J43" si="2">I36*1.8</f>
        <v>55.102499999999999</v>
      </c>
      <c r="K36" s="107"/>
    </row>
    <row r="37" spans="1:11" ht="78.75" x14ac:dyDescent="0.25">
      <c r="A37" s="153" t="s">
        <v>58</v>
      </c>
      <c r="B37" s="154" t="s">
        <v>170</v>
      </c>
      <c r="C37" s="155"/>
      <c r="D37" s="155"/>
      <c r="E37" s="156"/>
      <c r="F37" s="157">
        <v>976.18</v>
      </c>
      <c r="G37" s="157">
        <v>25.69</v>
      </c>
      <c r="H37" s="158">
        <f t="shared" si="0"/>
        <v>51.38</v>
      </c>
      <c r="I37" s="157">
        <f>G37+(G37*25%)</f>
        <v>32.112500000000004</v>
      </c>
      <c r="J37" s="207">
        <f t="shared" si="2"/>
        <v>57.802500000000009</v>
      </c>
      <c r="K37" s="107"/>
    </row>
    <row r="38" spans="1:11" ht="47.25" x14ac:dyDescent="0.25">
      <c r="A38" s="153" t="s">
        <v>59</v>
      </c>
      <c r="B38" s="154" t="s">
        <v>171</v>
      </c>
      <c r="C38" s="155"/>
      <c r="D38" s="155"/>
      <c r="E38" s="156"/>
      <c r="F38" s="157">
        <v>995</v>
      </c>
      <c r="G38" s="157">
        <v>26.18</v>
      </c>
      <c r="H38" s="158">
        <f t="shared" si="0"/>
        <v>52.36</v>
      </c>
      <c r="I38" s="157">
        <f t="shared" si="1"/>
        <v>32.725000000000001</v>
      </c>
      <c r="J38" s="207">
        <f t="shared" si="2"/>
        <v>58.905000000000001</v>
      </c>
      <c r="K38" s="107"/>
    </row>
    <row r="39" spans="1:11" ht="63" x14ac:dyDescent="0.25">
      <c r="A39" s="153" t="s">
        <v>60</v>
      </c>
      <c r="B39" s="154" t="s">
        <v>172</v>
      </c>
      <c r="C39" s="155"/>
      <c r="D39" s="155"/>
      <c r="E39" s="156"/>
      <c r="F39" s="157">
        <v>1026.0999999999999</v>
      </c>
      <c r="G39" s="157">
        <v>27</v>
      </c>
      <c r="H39" s="158">
        <f t="shared" si="0"/>
        <v>54</v>
      </c>
      <c r="I39" s="157">
        <v>33.75</v>
      </c>
      <c r="J39" s="207">
        <f t="shared" si="2"/>
        <v>60.75</v>
      </c>
      <c r="K39" s="107"/>
    </row>
    <row r="40" spans="1:11" ht="47.25" x14ac:dyDescent="0.25">
      <c r="A40" s="153" t="s">
        <v>25</v>
      </c>
      <c r="B40" s="154" t="s">
        <v>173</v>
      </c>
      <c r="C40" s="155"/>
      <c r="D40" s="155"/>
      <c r="E40" s="156"/>
      <c r="F40" s="157">
        <v>1057.3900000000001</v>
      </c>
      <c r="G40" s="157">
        <v>27.82</v>
      </c>
      <c r="H40" s="158">
        <f t="shared" si="0"/>
        <v>55.64</v>
      </c>
      <c r="I40" s="157">
        <f t="shared" si="1"/>
        <v>34.774999999999999</v>
      </c>
      <c r="J40" s="207">
        <f t="shared" si="2"/>
        <v>62.594999999999999</v>
      </c>
      <c r="K40" s="107"/>
    </row>
    <row r="41" spans="1:11" ht="63" x14ac:dyDescent="0.25">
      <c r="A41" s="153" t="s">
        <v>61</v>
      </c>
      <c r="B41" s="154" t="s">
        <v>174</v>
      </c>
      <c r="C41" s="155"/>
      <c r="D41" s="155"/>
      <c r="E41" s="156"/>
      <c r="F41" s="157">
        <v>1125.18</v>
      </c>
      <c r="G41" s="157">
        <v>29.61</v>
      </c>
      <c r="H41" s="158">
        <f t="shared" si="0"/>
        <v>59.22</v>
      </c>
      <c r="I41" s="157">
        <f t="shared" si="1"/>
        <v>37.012500000000003</v>
      </c>
      <c r="J41" s="207">
        <f t="shared" si="2"/>
        <v>66.622500000000002</v>
      </c>
      <c r="K41" s="107"/>
    </row>
    <row r="42" spans="1:11" ht="47.25" x14ac:dyDescent="0.25">
      <c r="A42" s="153" t="s">
        <v>62</v>
      </c>
      <c r="B42" s="154" t="s">
        <v>175</v>
      </c>
      <c r="C42" s="155"/>
      <c r="D42" s="155"/>
      <c r="E42" s="156"/>
      <c r="F42" s="157">
        <v>1163.99</v>
      </c>
      <c r="G42" s="157">
        <v>30.64</v>
      </c>
      <c r="H42" s="158">
        <f>G42*2</f>
        <v>61.28</v>
      </c>
      <c r="I42" s="157">
        <v>38.29</v>
      </c>
      <c r="J42" s="207">
        <f t="shared" si="2"/>
        <v>68.921999999999997</v>
      </c>
      <c r="K42" s="107"/>
    </row>
    <row r="43" spans="1:11" ht="16.5" thickBot="1" x14ac:dyDescent="0.3">
      <c r="A43" s="159" t="s">
        <v>63</v>
      </c>
      <c r="B43" s="160" t="s">
        <v>64</v>
      </c>
      <c r="C43" s="161"/>
      <c r="D43" s="161"/>
      <c r="E43" s="162"/>
      <c r="F43" s="163">
        <v>1286.24</v>
      </c>
      <c r="G43" s="163">
        <v>33.85</v>
      </c>
      <c r="H43" s="164">
        <f>G43*2</f>
        <v>67.7</v>
      </c>
      <c r="I43" s="163">
        <f t="shared" si="1"/>
        <v>42.3125</v>
      </c>
      <c r="J43" s="208">
        <f t="shared" si="2"/>
        <v>76.162500000000009</v>
      </c>
      <c r="K43" s="107"/>
    </row>
  </sheetData>
  <pageMargins left="0.23622047244094491" right="0.23622047244094491" top="0.74803149606299213" bottom="0.74803149606299213" header="0.31496062992125984" footer="0.31496062992125984"/>
  <pageSetup paperSize="9" scale="86" orientation="portrait" r:id="rId1"/>
  <headerFooter>
    <oddHeader>&amp;L&amp;"-,Bold"&amp;F&amp;R&amp;D</oddHeader>
    <oddFooter>&amp;L(C) Auspicious Arts Projects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92361-AA4D-4A20-A03C-733623CABB08}">
  <sheetPr>
    <tabColor rgb="FFEFE0BB"/>
  </sheetPr>
  <dimension ref="A1:G17"/>
  <sheetViews>
    <sheetView workbookViewId="0">
      <selection activeCell="F8" sqref="F8"/>
    </sheetView>
  </sheetViews>
  <sheetFormatPr defaultRowHeight="15" x14ac:dyDescent="0.25"/>
  <cols>
    <col min="1" max="1" width="38.5703125" bestFit="1" customWidth="1"/>
    <col min="2" max="7" width="25" customWidth="1"/>
  </cols>
  <sheetData>
    <row r="1" spans="1:7" ht="18" x14ac:dyDescent="0.25">
      <c r="A1" s="242" t="s">
        <v>156</v>
      </c>
      <c r="B1" s="243"/>
      <c r="C1" s="243"/>
      <c r="D1" s="243"/>
      <c r="E1" s="243"/>
      <c r="F1" s="243"/>
      <c r="G1" s="244"/>
    </row>
    <row r="2" spans="1:7" ht="18" x14ac:dyDescent="0.25">
      <c r="A2" s="245" t="s">
        <v>157</v>
      </c>
      <c r="B2" s="246"/>
      <c r="C2" s="246"/>
      <c r="D2" s="246"/>
      <c r="E2" s="246"/>
      <c r="F2" s="246"/>
      <c r="G2" s="247"/>
    </row>
    <row r="3" spans="1:7" ht="18" x14ac:dyDescent="0.25">
      <c r="A3" s="245" t="s">
        <v>44</v>
      </c>
      <c r="B3" s="246"/>
      <c r="C3" s="246"/>
      <c r="D3" s="246"/>
      <c r="E3" s="246"/>
      <c r="F3" s="246"/>
      <c r="G3" s="247"/>
    </row>
    <row r="4" spans="1:7" ht="18.75" thickBot="1" x14ac:dyDescent="0.3">
      <c r="A4" s="248" t="s">
        <v>45</v>
      </c>
      <c r="B4" s="249"/>
      <c r="C4" s="249"/>
      <c r="D4" s="249"/>
      <c r="E4" s="249"/>
      <c r="F4" s="249"/>
      <c r="G4" s="250"/>
    </row>
    <row r="5" spans="1:7" ht="18" x14ac:dyDescent="0.25">
      <c r="A5" s="80" t="s">
        <v>0</v>
      </c>
      <c r="B5" s="81" t="s">
        <v>41</v>
      </c>
      <c r="C5" s="81" t="s">
        <v>182</v>
      </c>
      <c r="D5" s="81" t="s">
        <v>38</v>
      </c>
      <c r="E5" s="81" t="s">
        <v>1</v>
      </c>
      <c r="F5" s="81" t="s">
        <v>39</v>
      </c>
      <c r="G5" s="82" t="s">
        <v>40</v>
      </c>
    </row>
    <row r="6" spans="1:7" ht="18" x14ac:dyDescent="0.25">
      <c r="A6" s="83" t="s">
        <v>3</v>
      </c>
      <c r="B6" s="251"/>
      <c r="C6" s="251"/>
      <c r="D6" s="84">
        <f>SUM(B6-C6)/11</f>
        <v>0</v>
      </c>
      <c r="E6" s="84">
        <f>B6-C6-D6</f>
        <v>0</v>
      </c>
      <c r="F6" s="85">
        <v>0.5</v>
      </c>
      <c r="G6" s="86">
        <f>+E6*F6</f>
        <v>0</v>
      </c>
    </row>
    <row r="7" spans="1:7" ht="18" x14ac:dyDescent="0.25">
      <c r="A7" s="83" t="s">
        <v>4</v>
      </c>
      <c r="B7" s="251"/>
      <c r="C7" s="251"/>
      <c r="D7" s="84">
        <f>SUM(B7-C7)/11</f>
        <v>0</v>
      </c>
      <c r="E7" s="84">
        <f>B7-C7-D7</f>
        <v>0</v>
      </c>
      <c r="F7" s="85">
        <v>0.3</v>
      </c>
      <c r="G7" s="86">
        <f>+E7*F7</f>
        <v>0</v>
      </c>
    </row>
    <row r="8" spans="1:7" ht="18" x14ac:dyDescent="0.25">
      <c r="A8" s="83" t="s">
        <v>26</v>
      </c>
      <c r="B8" s="251"/>
      <c r="C8" s="251"/>
      <c r="D8" s="84">
        <f>SUM(B8-C8)/11</f>
        <v>0</v>
      </c>
      <c r="E8" s="84">
        <f>B8-C8-D8</f>
        <v>0</v>
      </c>
      <c r="F8" s="85">
        <v>0.2</v>
      </c>
      <c r="G8" s="86">
        <f>+E8*F8</f>
        <v>0</v>
      </c>
    </row>
    <row r="9" spans="1:7" ht="18" x14ac:dyDescent="0.25">
      <c r="A9" s="87"/>
      <c r="B9" s="88"/>
      <c r="C9" s="88"/>
      <c r="D9" s="240" t="s">
        <v>158</v>
      </c>
      <c r="E9" s="241"/>
      <c r="F9" s="89">
        <f>SUM(F6:F8)</f>
        <v>1</v>
      </c>
      <c r="G9" s="90">
        <f>SUM(G6:G8)</f>
        <v>0</v>
      </c>
    </row>
    <row r="10" spans="1:7" ht="18" x14ac:dyDescent="0.25">
      <c r="A10" s="91"/>
      <c r="B10" s="225"/>
      <c r="C10" s="225"/>
      <c r="D10" s="92"/>
      <c r="E10" s="92"/>
      <c r="F10" s="92"/>
      <c r="G10" s="93"/>
    </row>
    <row r="11" spans="1:7" ht="18" x14ac:dyDescent="0.25">
      <c r="A11" s="222" t="s">
        <v>159</v>
      </c>
      <c r="B11" s="226" t="s">
        <v>69</v>
      </c>
      <c r="C11" s="226" t="s">
        <v>39</v>
      </c>
      <c r="D11" s="101" t="s">
        <v>160</v>
      </c>
      <c r="E11" s="101" t="s">
        <v>43</v>
      </c>
      <c r="F11" s="101" t="s">
        <v>21</v>
      </c>
      <c r="G11" s="223" t="s">
        <v>20</v>
      </c>
    </row>
    <row r="12" spans="1:7" ht="18" x14ac:dyDescent="0.25">
      <c r="A12" s="224" t="s">
        <v>2</v>
      </c>
      <c r="B12" s="252"/>
      <c r="C12" s="253"/>
      <c r="D12" s="254"/>
      <c r="E12" s="255" t="s">
        <v>181</v>
      </c>
      <c r="F12" s="256">
        <v>0.6</v>
      </c>
      <c r="G12" s="257">
        <v>0.4</v>
      </c>
    </row>
    <row r="13" spans="1:7" ht="18" x14ac:dyDescent="0.25">
      <c r="A13" s="83" t="s">
        <v>7</v>
      </c>
      <c r="B13" s="252"/>
      <c r="C13" s="229">
        <v>1</v>
      </c>
      <c r="D13" s="94">
        <f>C13*$B$15</f>
        <v>0</v>
      </c>
      <c r="E13" s="95">
        <f>$G$9*$D$13</f>
        <v>0</v>
      </c>
      <c r="F13" s="95">
        <f>$F$12*E13</f>
        <v>0</v>
      </c>
      <c r="G13" s="96">
        <f>$G$12*E13</f>
        <v>0</v>
      </c>
    </row>
    <row r="14" spans="1:7" ht="18" x14ac:dyDescent="0.25">
      <c r="A14" s="83" t="s">
        <v>42</v>
      </c>
      <c r="B14" s="252"/>
      <c r="C14" s="229">
        <v>0.8</v>
      </c>
      <c r="D14" s="94">
        <f>C14*$B$15</f>
        <v>0</v>
      </c>
      <c r="E14" s="95">
        <f>$G$9*$D$14</f>
        <v>0</v>
      </c>
      <c r="F14" s="95">
        <f>$F$12*E14</f>
        <v>0</v>
      </c>
      <c r="G14" s="96">
        <f>$G$12*E14</f>
        <v>0</v>
      </c>
    </row>
    <row r="15" spans="1:7" ht="18" x14ac:dyDescent="0.25">
      <c r="A15" s="97" t="s">
        <v>8</v>
      </c>
      <c r="B15" s="227">
        <f>B12*B13-B14</f>
        <v>0</v>
      </c>
      <c r="C15" s="229">
        <v>0.6</v>
      </c>
      <c r="D15" s="94">
        <f>C15*$B$15</f>
        <v>0</v>
      </c>
      <c r="E15" s="95">
        <f>$G$9*$D$15</f>
        <v>0</v>
      </c>
      <c r="F15" s="95">
        <f>$F$12*E15</f>
        <v>0</v>
      </c>
      <c r="G15" s="96">
        <f>$G$12*E15</f>
        <v>0</v>
      </c>
    </row>
    <row r="16" spans="1:7" ht="18" x14ac:dyDescent="0.25">
      <c r="A16" s="91"/>
      <c r="B16" s="228"/>
      <c r="C16" s="229">
        <v>0.45</v>
      </c>
      <c r="D16" s="94">
        <f>C16*$B$15</f>
        <v>0</v>
      </c>
      <c r="E16" s="95">
        <f>$G$9*$D$16</f>
        <v>0</v>
      </c>
      <c r="F16" s="95">
        <f>$F$12*E16</f>
        <v>0</v>
      </c>
      <c r="G16" s="96">
        <f>$G$12*E16</f>
        <v>0</v>
      </c>
    </row>
    <row r="17" spans="1:7" ht="18.75" thickBot="1" x14ac:dyDescent="0.3">
      <c r="A17" s="238" t="s">
        <v>161</v>
      </c>
      <c r="B17" s="239"/>
      <c r="C17" s="230">
        <v>0.3</v>
      </c>
      <c r="D17" s="98">
        <f>C17*$B$15</f>
        <v>0</v>
      </c>
      <c r="E17" s="99">
        <f>$G$9*$D$17</f>
        <v>0</v>
      </c>
      <c r="F17" s="99">
        <f>$F$12*E17</f>
        <v>0</v>
      </c>
      <c r="G17" s="100">
        <f>$G$12*E17</f>
        <v>0</v>
      </c>
    </row>
  </sheetData>
  <sheetProtection sheet="1" formatCells="0" formatColumns="0" formatRows="0" insertColumns="0" insertRows="0" pivotTables="0"/>
  <mergeCells count="6">
    <mergeCell ref="A17:B17"/>
    <mergeCell ref="D9:E9"/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</vt:lpstr>
      <vt:lpstr>Award Rates</vt:lpstr>
      <vt:lpstr>Box Calculator</vt:lpstr>
      <vt:lpstr>'Award Rates'!Print_Area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Hayes</dc:creator>
  <cp:lastModifiedBy>Patrick Hayes</cp:lastModifiedBy>
  <cp:lastPrinted>2024-02-16T05:57:40Z</cp:lastPrinted>
  <dcterms:created xsi:type="dcterms:W3CDTF">2011-10-09T23:35:39Z</dcterms:created>
  <dcterms:modified xsi:type="dcterms:W3CDTF">2024-04-08T03:16:46Z</dcterms:modified>
</cp:coreProperties>
</file>