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uspicious\AAA - Standard Documents\Budget Templates\Not templates Budgets 2023 11.5% Super\"/>
    </mc:Choice>
  </mc:AlternateContent>
  <xr:revisionPtr revIDLastSave="0" documentId="13_ncr:1_{4FB4DB13-A920-430B-81F4-1D0D8C3841EC}" xr6:coauthVersionLast="36" xr6:coauthVersionMax="36" xr10:uidLastSave="{00000000-0000-0000-0000-000000000000}"/>
  <bookViews>
    <workbookView xWindow="0" yWindow="0" windowWidth="20490" windowHeight="7545" xr2:uid="{012E9FF6-456F-49B1-8FE3-6912D5718081}"/>
  </bookViews>
  <sheets>
    <sheet name="Budget" sheetId="1" r:id="rId1"/>
    <sheet name="Awards Rates" sheetId="3" r:id="rId2"/>
    <sheet name="Box Calculator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G16" i="5"/>
  <c r="G15" i="5"/>
  <c r="G14" i="5"/>
  <c r="G13" i="5"/>
  <c r="F17" i="5"/>
  <c r="F16" i="5"/>
  <c r="F15" i="5"/>
  <c r="F14" i="5"/>
  <c r="F13" i="5"/>
  <c r="E17" i="5"/>
  <c r="E16" i="5"/>
  <c r="E15" i="5"/>
  <c r="E14" i="5"/>
  <c r="E13" i="5"/>
  <c r="D17" i="5"/>
  <c r="D16" i="5"/>
  <c r="D15" i="5"/>
  <c r="D14" i="5"/>
  <c r="D13" i="5"/>
  <c r="F17" i="1" l="1"/>
  <c r="B15" i="5" l="1"/>
  <c r="F9" i="5"/>
  <c r="D8" i="5"/>
  <c r="E8" i="5" s="1"/>
  <c r="G8" i="5" s="1"/>
  <c r="D7" i="5"/>
  <c r="E7" i="5" s="1"/>
  <c r="G7" i="5" s="1"/>
  <c r="D6" i="5"/>
  <c r="E6" i="5" s="1"/>
  <c r="G6" i="5" s="1"/>
  <c r="G9" i="5" l="1"/>
  <c r="O57" i="1"/>
  <c r="O56" i="1"/>
  <c r="O55" i="1"/>
  <c r="O54" i="1"/>
  <c r="O53" i="1"/>
  <c r="O52" i="1"/>
  <c r="O51" i="1"/>
  <c r="O50" i="1"/>
  <c r="O49" i="1"/>
  <c r="O48" i="1"/>
  <c r="O43" i="1"/>
  <c r="O42" i="1"/>
  <c r="O41" i="1"/>
  <c r="O40" i="1"/>
  <c r="O39" i="1"/>
  <c r="O38" i="1"/>
  <c r="O37" i="1"/>
  <c r="O28" i="1"/>
  <c r="O32" i="1"/>
  <c r="O31" i="1"/>
  <c r="O30" i="1"/>
  <c r="O29" i="1"/>
  <c r="O27" i="1"/>
  <c r="O26" i="1"/>
  <c r="O89" i="1" l="1"/>
  <c r="B19" i="1" l="1"/>
  <c r="F19" i="1" s="1"/>
  <c r="B27" i="1"/>
  <c r="B88" i="1"/>
  <c r="O79" i="1"/>
  <c r="O78" i="1"/>
  <c r="O77" i="1"/>
  <c r="O76" i="1"/>
  <c r="O75" i="1"/>
  <c r="O74" i="1"/>
  <c r="O67" i="1"/>
  <c r="O66" i="1"/>
  <c r="O65" i="1"/>
  <c r="O64" i="1"/>
  <c r="O63" i="1"/>
  <c r="I43" i="3"/>
  <c r="J43" i="3" s="1"/>
  <c r="H43" i="3"/>
  <c r="J42" i="3"/>
  <c r="H42" i="3"/>
  <c r="I41" i="3"/>
  <c r="J41" i="3" s="1"/>
  <c r="H41" i="3"/>
  <c r="I40" i="3"/>
  <c r="J40" i="3" s="1"/>
  <c r="H40" i="3"/>
  <c r="J39" i="3"/>
  <c r="H39" i="3"/>
  <c r="I38" i="3"/>
  <c r="J38" i="3" s="1"/>
  <c r="H38" i="3"/>
  <c r="I37" i="3"/>
  <c r="J37" i="3" s="1"/>
  <c r="H37" i="3"/>
  <c r="I36" i="3"/>
  <c r="J36" i="3" s="1"/>
  <c r="H36" i="3"/>
  <c r="J35" i="3"/>
  <c r="H35" i="3"/>
  <c r="J31" i="3"/>
  <c r="H31" i="3"/>
  <c r="F31" i="3"/>
  <c r="D31" i="3"/>
  <c r="J27" i="3"/>
  <c r="H27" i="3"/>
  <c r="E27" i="3"/>
  <c r="F27" i="3" s="1"/>
  <c r="E77" i="1"/>
  <c r="D77" i="1"/>
  <c r="C77" i="1"/>
  <c r="F76" i="1"/>
  <c r="F74" i="1"/>
  <c r="F73" i="1"/>
  <c r="F72" i="1"/>
  <c r="F71" i="1"/>
  <c r="F70" i="1"/>
  <c r="F69" i="1"/>
  <c r="F68" i="1"/>
  <c r="E67" i="1"/>
  <c r="D67" i="1"/>
  <c r="C67" i="1"/>
  <c r="F66" i="1"/>
  <c r="F65" i="1"/>
  <c r="F64" i="1"/>
  <c r="F63" i="1"/>
  <c r="F62" i="1"/>
  <c r="F61" i="1"/>
  <c r="F60" i="1"/>
  <c r="F59" i="1"/>
  <c r="F58" i="1"/>
  <c r="F57" i="1"/>
  <c r="E56" i="1"/>
  <c r="D56" i="1"/>
  <c r="C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E40" i="1"/>
  <c r="D40" i="1"/>
  <c r="C40" i="1"/>
  <c r="F39" i="1"/>
  <c r="F38" i="1"/>
  <c r="F37" i="1"/>
  <c r="F36" i="1"/>
  <c r="F35" i="1"/>
  <c r="F34" i="1"/>
  <c r="F33" i="1"/>
  <c r="F32" i="1"/>
  <c r="E31" i="1"/>
  <c r="D31" i="1"/>
  <c r="C31" i="1"/>
  <c r="F26" i="1"/>
  <c r="F25" i="1"/>
  <c r="F24" i="1"/>
  <c r="F23" i="1"/>
  <c r="F22" i="1"/>
  <c r="F21" i="1"/>
  <c r="F20" i="1"/>
  <c r="E18" i="1"/>
  <c r="E28" i="1" s="1"/>
  <c r="D18" i="1"/>
  <c r="D28" i="1" s="1"/>
  <c r="C18" i="1"/>
  <c r="C28" i="1" s="1"/>
  <c r="F16" i="1"/>
  <c r="F15" i="1"/>
  <c r="F14" i="1"/>
  <c r="F13" i="1"/>
  <c r="F12" i="1"/>
  <c r="F80" i="1" l="1"/>
  <c r="B28" i="1"/>
  <c r="O44" i="1"/>
  <c r="O33" i="1"/>
  <c r="O68" i="1"/>
  <c r="B84" i="1" s="1"/>
  <c r="F84" i="1" s="1"/>
  <c r="O58" i="1"/>
  <c r="B80" i="1" s="1"/>
  <c r="O80" i="1"/>
  <c r="B85" i="1" s="1"/>
  <c r="F85" i="1" s="1"/>
  <c r="F28" i="1"/>
  <c r="C86" i="1"/>
  <c r="C87" i="1" s="1"/>
  <c r="C89" i="1" s="1"/>
  <c r="C91" i="1" s="1"/>
  <c r="D86" i="1"/>
  <c r="D87" i="1" s="1"/>
  <c r="D89" i="1" s="1"/>
  <c r="D91" i="1" s="1"/>
  <c r="E86" i="1"/>
  <c r="E87" i="1" s="1"/>
  <c r="E89" i="1" s="1"/>
  <c r="E91" i="1" s="1"/>
  <c r="B78" i="1" l="1"/>
  <c r="B79" i="1"/>
  <c r="F78" i="1"/>
  <c r="F79" i="1" l="1"/>
  <c r="B81" i="1"/>
  <c r="B82" i="1"/>
  <c r="F82" i="1" s="1"/>
  <c r="B83" i="1"/>
  <c r="F83" i="1" s="1"/>
  <c r="B75" i="1" l="1"/>
  <c r="F75" i="1" s="1"/>
  <c r="F81" i="1"/>
  <c r="B86" i="1"/>
  <c r="F86" i="1" l="1"/>
  <c r="B87" i="1"/>
  <c r="F87" i="1" l="1"/>
  <c r="F89" i="1" s="1"/>
  <c r="B89" i="1"/>
  <c r="B91" i="1" s="1"/>
  <c r="F91" i="1" s="1"/>
</calcChain>
</file>

<file path=xl/sharedStrings.xml><?xml version="1.0" encoding="utf-8"?>
<sst xmlns="http://schemas.openxmlformats.org/spreadsheetml/2006/main" count="280" uniqueCount="233">
  <si>
    <t xml:space="preserve">Client Name: </t>
  </si>
  <si>
    <t>Project Name:</t>
  </si>
  <si>
    <t>INCOME</t>
  </si>
  <si>
    <t>Funding (change description as required)</t>
  </si>
  <si>
    <t>Enter Total $</t>
  </si>
  <si>
    <t>Income Source #1</t>
  </si>
  <si>
    <t>Income Source #2</t>
  </si>
  <si>
    <t>Income Source #3</t>
  </si>
  <si>
    <t>Check (must be $0)</t>
  </si>
  <si>
    <t>Other Income (change description as required)</t>
  </si>
  <si>
    <t>Artist Contribution</t>
  </si>
  <si>
    <t>Donations</t>
  </si>
  <si>
    <t>Sponsorship</t>
  </si>
  <si>
    <t>Fundraising</t>
  </si>
  <si>
    <t>In Kind</t>
  </si>
  <si>
    <t>Total Income</t>
  </si>
  <si>
    <t>EXPENSES</t>
  </si>
  <si>
    <t>Access Costs (change description as required)</t>
  </si>
  <si>
    <t>Creative team &amp; crew access: Technical Equipment</t>
  </si>
  <si>
    <t>Creative team &amp; crew access: Consultation</t>
  </si>
  <si>
    <t>Creative team &amp; crew access: Transportation</t>
  </si>
  <si>
    <t>Audience Access: Auslan Interpreters</t>
  </si>
  <si>
    <t>Audience Access: Audio Description</t>
  </si>
  <si>
    <t>Audience Access: Captioning</t>
  </si>
  <si>
    <t>Access Contingency 5%</t>
  </si>
  <si>
    <t>Production Costs (change description as required)</t>
  </si>
  <si>
    <t>Rehearsal Venue</t>
  </si>
  <si>
    <t>Performance Venue</t>
  </si>
  <si>
    <t>Lighting Equipment Hire</t>
  </si>
  <si>
    <t>Sound Equipment Hire</t>
  </si>
  <si>
    <t>Costumes</t>
  </si>
  <si>
    <t>Props</t>
  </si>
  <si>
    <t>Set Construction &amp; Materials</t>
  </si>
  <si>
    <t>Production Consumables</t>
  </si>
  <si>
    <t>Accommodation</t>
  </si>
  <si>
    <t xml:space="preserve">Travel </t>
  </si>
  <si>
    <t>Van/Car Hire</t>
  </si>
  <si>
    <t>Marketing (change description as required)</t>
  </si>
  <si>
    <t>Publicist/Publicity</t>
  </si>
  <si>
    <t>Design</t>
  </si>
  <si>
    <t>Distribution</t>
  </si>
  <si>
    <t>Documentation</t>
  </si>
  <si>
    <t>Advertising</t>
  </si>
  <si>
    <t>Printing and Photocopying</t>
  </si>
  <si>
    <t>Overheads (change description as required)</t>
  </si>
  <si>
    <t xml:space="preserve">Admin Overheads </t>
  </si>
  <si>
    <t>Company Fee</t>
  </si>
  <si>
    <t>Meeting Costs -  Admin</t>
  </si>
  <si>
    <t>Printing &amp; Photocopying</t>
  </si>
  <si>
    <t>Financial audit</t>
  </si>
  <si>
    <t>Contingency</t>
  </si>
  <si>
    <t>Do not edit</t>
  </si>
  <si>
    <t>Superannuation @11.5%</t>
  </si>
  <si>
    <t>Workcover @3%</t>
  </si>
  <si>
    <t xml:space="preserve">Annual leave @7.69% (FT/PT only) </t>
  </si>
  <si>
    <t>Volunteers, Honorariums &amp; Stipends</t>
  </si>
  <si>
    <t>Per Diems</t>
  </si>
  <si>
    <t>Total Expenses (Less Auspice Fee )</t>
  </si>
  <si>
    <t>Auspice Fee @5%</t>
  </si>
  <si>
    <t>In Kind Expenses</t>
  </si>
  <si>
    <t>Total Expenses</t>
  </si>
  <si>
    <t>In Kind Support (is payment in goods or services, not payment of money)</t>
  </si>
  <si>
    <t>Provider Name</t>
  </si>
  <si>
    <t>Description of services of goods provided</t>
  </si>
  <si>
    <t>Amount (value of goods or services provided)</t>
  </si>
  <si>
    <t>Notes</t>
  </si>
  <si>
    <t>TOTAL</t>
  </si>
  <si>
    <t>BOX OFFICE CALCULATOR</t>
  </si>
  <si>
    <t>If you are splitting the ticket sales with your venue or another party, look at the figure in cell F23.</t>
  </si>
  <si>
    <t>ONLY CHANGE THE WHITE CELLS.</t>
  </si>
  <si>
    <t>Ticket Prices</t>
  </si>
  <si>
    <t>Enter $</t>
  </si>
  <si>
    <t>Less Ticket Fees $</t>
  </si>
  <si>
    <t>Less GST</t>
  </si>
  <si>
    <t>Net</t>
  </si>
  <si>
    <t>% of Sales</t>
  </si>
  <si>
    <t>Ave. Ticket Price</t>
  </si>
  <si>
    <t>Adult</t>
  </si>
  <si>
    <t>Concession</t>
  </si>
  <si>
    <t xml:space="preserve">Group and Early bird </t>
  </si>
  <si>
    <t>Capacity</t>
  </si>
  <si>
    <t>Enter #</t>
  </si>
  <si>
    <t>Total Box Office</t>
  </si>
  <si>
    <t>Client Split</t>
  </si>
  <si>
    <t>Venue Split</t>
  </si>
  <si>
    <t>No. Shows</t>
  </si>
  <si>
    <t>Less complimentary tickets</t>
  </si>
  <si>
    <t>Total Capacity</t>
  </si>
  <si>
    <t>Name</t>
  </si>
  <si>
    <t>Live Performance Award - Summary of Rates</t>
  </si>
  <si>
    <t>Live Performance Australia has produced a table outlining wages and allowances provided for by the Live Performance Award 2020.</t>
  </si>
  <si>
    <t xml:space="preserve">Below we have included some of the rates we commonly use. </t>
  </si>
  <si>
    <t>If you would like a copy of the full document, please contact your Client Manager.</t>
  </si>
  <si>
    <t>LIVE PERFORMANCE AWARD 2020</t>
  </si>
  <si>
    <t>GENERAL</t>
  </si>
  <si>
    <t xml:space="preserve">Please note that the rates below are intended as a guide only and as a minimum wage. </t>
  </si>
  <si>
    <t>Ordinary Hours of Work</t>
  </si>
  <si>
    <t>• The ordinary hours of work are 38 in any one week. Such hours will be worked on not more than six days in any one week.</t>
  </si>
  <si>
    <t xml:space="preserve">Overtime and Penalty Rates: </t>
  </si>
  <si>
    <t>• All time worked in excess of eight hours on any one day will be paid for at the rate of time and a half for the first two hours and double time thereafter.</t>
  </si>
  <si>
    <t>• All time worked in excess of 38 hours in any one week will be paid at the rate of time and a half for the first two hours and double time thereafter.</t>
  </si>
  <si>
    <t xml:space="preserve">Public Holidays &amp; Sundays: </t>
  </si>
  <si>
    <t>• Employees are to be paid double time.</t>
  </si>
  <si>
    <t xml:space="preserve">PERFORMERS </t>
  </si>
  <si>
    <t>CLASSIFICATION</t>
  </si>
  <si>
    <t>WEEKLY EMPLOYEES</t>
  </si>
  <si>
    <t>CASUAL EMPLOYEES (25%)</t>
  </si>
  <si>
    <t>Weekly 
(Mon-Sat)</t>
  </si>
  <si>
    <t>Hourly
(Mon-Sat)</t>
  </si>
  <si>
    <t>Hourly
(Sun)</t>
  </si>
  <si>
    <t>Per Performance</t>
  </si>
  <si>
    <t>Per Performance 
(Sun)</t>
  </si>
  <si>
    <t>Rehearsals (per hour)</t>
  </si>
  <si>
    <t>Rehearsals (per hour)
(Sun)</t>
  </si>
  <si>
    <t>Performer (Adult) - Category 1, Grade 2</t>
  </si>
  <si>
    <t>MUSICIANS</t>
  </si>
  <si>
    <t>Per Hour 
(Mon-Sat)</t>
  </si>
  <si>
    <t>Per Hour
(Sun)
3hr min</t>
  </si>
  <si>
    <t>Per 3 Hour Call
(Mon-Sat)</t>
  </si>
  <si>
    <t>Per 3 Hour Call (Sun)</t>
  </si>
  <si>
    <t>Per Hour
(Mon-Sat)</t>
  </si>
  <si>
    <t>Per Hour 
(Sun)</t>
  </si>
  <si>
    <t>Musician - Level 9</t>
  </si>
  <si>
    <t>PRODUCTION &amp; SUPPORT STAFF</t>
  </si>
  <si>
    <t>Award Classification</t>
  </si>
  <si>
    <t>Production &amp; Support Staff Classification</t>
  </si>
  <si>
    <t>PLEASE REFER TO CLAUSE 63 IN THE AWARD FOR FURTHER OVERTIME AND PENALTY RATES</t>
  </si>
  <si>
    <t>Weekly Rate 
(Mon-Sat)</t>
  </si>
  <si>
    <t>Hourly Rate 
(Mon-Sat)</t>
  </si>
  <si>
    <t xml:space="preserve">Sunday and Public Hols </t>
  </si>
  <si>
    <t>Casual Rate
(Mon-Sat)</t>
  </si>
  <si>
    <t>Casual Rate (Sun / PH)</t>
  </si>
  <si>
    <t>Level 1</t>
  </si>
  <si>
    <t>Level 2</t>
  </si>
  <si>
    <t>Level 3</t>
  </si>
  <si>
    <t>Level 4</t>
  </si>
  <si>
    <t>Level 5</t>
  </si>
  <si>
    <t>Level 6</t>
  </si>
  <si>
    <t>Level 8</t>
  </si>
  <si>
    <t>Level 10</t>
  </si>
  <si>
    <t>Level 13</t>
  </si>
  <si>
    <t>Technical Manager</t>
  </si>
  <si>
    <r>
      <rPr>
        <b/>
        <sz val="12"/>
        <color theme="1"/>
        <rFont val="Calibri"/>
        <family val="2"/>
        <scheme val="minor"/>
      </rPr>
      <t xml:space="preserve">Please note: </t>
    </r>
    <r>
      <rPr>
        <sz val="12"/>
        <color theme="1"/>
        <rFont val="Calibri"/>
        <family val="2"/>
        <scheme val="minor"/>
      </rPr>
      <t>These rates increase yearly, so always make sure you are using the most up to date rates.</t>
    </r>
  </si>
  <si>
    <r>
      <rPr>
        <b/>
        <sz val="12"/>
        <rFont val="Calibri"/>
        <family val="2"/>
        <scheme val="minor"/>
      </rPr>
      <t xml:space="preserve">DATE OF OPERATION: </t>
    </r>
    <r>
      <rPr>
        <sz val="12"/>
        <rFont val="Calibri"/>
        <family val="2"/>
        <scheme val="minor"/>
      </rPr>
      <t>from the first pay period on or from 1 July 2022</t>
    </r>
  </si>
  <si>
    <r>
      <rPr>
        <sz val="12"/>
        <rFont val="Calibri"/>
        <family val="2"/>
        <scheme val="minor"/>
      </rPr>
      <t>Level 1
(Induction/Training)</t>
    </r>
  </si>
  <si>
    <r>
      <rPr>
        <sz val="12"/>
        <rFont val="Calibri"/>
        <family val="2"/>
        <scheme val="minor"/>
      </rPr>
      <t>Level 2
(Basic Crowd Control, Program Seller, Stage Door Attendant, Stage Hand, Usher, Ticket Seller – required to deal with customer enquiries, sell tickets, handle &amp; balance cash)</t>
    </r>
  </si>
  <si>
    <r>
      <rPr>
        <sz val="12"/>
        <rFont val="Calibri"/>
        <family val="2"/>
        <scheme val="minor"/>
      </rPr>
      <t>Level 3
(Accounts Clerk, Assistant Scenic Artist, Booking Clerk, Marketing Assistant, Mechanist, Publicity Assistant, Stage Door Supervisor, Box Office CSR, Call Centre CSR, Dispatch Clerk, Specialty Ticketing CSR .)</t>
    </r>
  </si>
  <si>
    <r>
      <rPr>
        <sz val="12"/>
        <rFont val="Calibri"/>
        <family val="2"/>
        <scheme val="minor"/>
      </rPr>
      <t>Level 4
(Accounts Clerk, Assistant Projectionist, Scenic Artist, Scheduling/Rostering Clerk )</t>
    </r>
  </si>
  <si>
    <r>
      <rPr>
        <sz val="12"/>
        <rFont val="Calibri"/>
        <family val="2"/>
        <scheme val="minor"/>
      </rPr>
      <t>Level 5
(ASM, Board Operator, Experienced Mechanist/Technician, Food &amp; Beverage Manager, Head Fly Operator, Prop Maker, Tailor, Wigs)</t>
    </r>
  </si>
  <si>
    <r>
      <rPr>
        <sz val="12"/>
        <rFont val="Calibri"/>
        <family val="2"/>
        <scheme val="minor"/>
      </rPr>
      <t>Level 6
(Deputy Heads of Department, Front of House Manager, Publicity/Marketing Officer)</t>
    </r>
  </si>
  <si>
    <r>
      <rPr>
        <sz val="12"/>
        <rFont val="Calibri"/>
        <family val="2"/>
        <scheme val="minor"/>
      </rPr>
      <t>Level 7
(Box Office Manager, Event/Marketing Co-ordinator, Heads of Departments, Props Master, Technical Supervisor, Wardrobe Supervisor, Box Office Manager)</t>
    </r>
  </si>
  <si>
    <r>
      <rPr>
        <sz val="12"/>
        <rFont val="Calibri"/>
        <family val="2"/>
        <scheme val="minor"/>
      </rPr>
      <t>Level 8
(Stage Manager, Publicity/Marketing Supervisor, Team Leader – Call Centre)</t>
    </r>
  </si>
  <si>
    <t>Complete the boxes below and the totals will transfer to Wages &amp; Fees section in the main budget (Column B).</t>
  </si>
  <si>
    <t>If you are unsure if personnel should be listed as an Employee or a Contracor, speak to your Client Manager.</t>
  </si>
  <si>
    <t>ROLE (change description as required)</t>
  </si>
  <si>
    <t>Rate</t>
  </si>
  <si>
    <t>Hrs/Wks (# only)</t>
  </si>
  <si>
    <t xml:space="preserve">Performer </t>
  </si>
  <si>
    <t>Sound Operator</t>
  </si>
  <si>
    <t>Stage Crew/Assistants</t>
  </si>
  <si>
    <t xml:space="preserve">TOTAL </t>
  </si>
  <si>
    <t>Stage Manager</t>
  </si>
  <si>
    <t>Assistant Stage Manager</t>
  </si>
  <si>
    <t>Lighting Operators</t>
  </si>
  <si>
    <t xml:space="preserve">CONTRACTORS </t>
  </si>
  <si>
    <t>Director</t>
  </si>
  <si>
    <t>Dramaturg</t>
  </si>
  <si>
    <t>Writer</t>
  </si>
  <si>
    <t>Choreographer</t>
  </si>
  <si>
    <t>Composer</t>
  </si>
  <si>
    <t>Set Designer</t>
  </si>
  <si>
    <t>Lighting Designer</t>
  </si>
  <si>
    <t>Sound Designer</t>
  </si>
  <si>
    <t xml:space="preserve">Producer </t>
  </si>
  <si>
    <t>Costume Designer</t>
  </si>
  <si>
    <t>Honorarium (a nominal payment, if applicable)</t>
  </si>
  <si>
    <t>Per diems (Travelling allowance as per the LPA award)</t>
  </si>
  <si>
    <t>Please note - Trips of 1 - 4 days duration are paid per meal missed, rather than per day</t>
  </si>
  <si>
    <t>Trips 1 - 4 days total duration</t>
  </si>
  <si>
    <t>Trips 5 days or more</t>
  </si>
  <si>
    <t>Per Meal</t>
  </si>
  <si>
    <t># Meals</t>
  </si>
  <si>
    <t>Per Week</t>
  </si>
  <si>
    <t># Weeks</t>
  </si>
  <si>
    <t>Extra Days</t>
  </si>
  <si>
    <t># Days</t>
  </si>
  <si>
    <t xml:space="preserve">Capacity </t>
  </si>
  <si>
    <t>% of Ticket Sales</t>
  </si>
  <si>
    <t>AAP RECCOMMENDED % &gt;&gt;&gt;&gt;&gt;</t>
  </si>
  <si>
    <t># Sold</t>
  </si>
  <si>
    <r>
      <rPr>
        <b/>
        <sz val="14"/>
        <rFont val="Arial"/>
        <family val="2"/>
      </rPr>
      <t>Local Council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</si>
  <si>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Creative Victoria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</si>
  <si>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Philanthropic</t>
    </r>
    <r>
      <rPr>
        <sz val="14"/>
        <rFont val="Arial"/>
        <family val="2"/>
      </rPr>
      <t xml:space="preserve"> (Confirmed or Pending)</t>
    </r>
  </si>
  <si>
    <r>
      <t xml:space="preserve">Total </t>
    </r>
    <r>
      <rPr>
        <b/>
        <i/>
        <sz val="14"/>
        <color theme="1"/>
        <rFont val="Arial"/>
        <family val="2"/>
      </rPr>
      <t>(do not edit)</t>
    </r>
  </si>
  <si>
    <r>
      <t>Total</t>
    </r>
    <r>
      <rPr>
        <b/>
        <i/>
        <sz val="14"/>
        <color theme="1"/>
        <rFont val="Arial"/>
        <family val="2"/>
      </rPr>
      <t xml:space="preserve"> (do not edit)</t>
    </r>
  </si>
  <si>
    <r>
      <t xml:space="preserve">Insurance - Extra </t>
    </r>
    <r>
      <rPr>
        <b/>
        <sz val="14"/>
        <rFont val="Arial"/>
        <family val="2"/>
      </rPr>
      <t>(DISCUSS YOUR PROJECT WITH AAP)</t>
    </r>
  </si>
  <si>
    <t>For more information, please consult your Client Manager.</t>
  </si>
  <si>
    <t xml:space="preserve">If your project is fully funded, artist's working on your project will expect to be paid above award rates, in line with industry standards. </t>
  </si>
  <si>
    <t>•     ONLY CHANGE WHITE CELLS</t>
  </si>
  <si>
    <t>BUDGET CHECKLIST</t>
  </si>
  <si>
    <t>MUST EQUAL 100% &gt;&gt;&gt;</t>
  </si>
  <si>
    <t>WAGES</t>
  </si>
  <si>
    <t>VOLUNTEERS (covered by Volunteer's Insurance)</t>
  </si>
  <si>
    <t>Role of Volunteer</t>
  </si>
  <si>
    <t xml:space="preserve">PLEASE NOTE </t>
  </si>
  <si>
    <t>•    PLEASE DON'T DELETE ENTIRE ROWS</t>
  </si>
  <si>
    <t xml:space="preserve">FOR ALL PROJECTS : </t>
  </si>
  <si>
    <t xml:space="preserve">FOR FUNDING APPLICATIONS: </t>
  </si>
  <si>
    <r>
      <t xml:space="preserve">Total </t>
    </r>
    <r>
      <rPr>
        <b/>
        <i/>
        <sz val="14"/>
        <rFont val="Arial"/>
        <family val="2"/>
      </rPr>
      <t>(do not edit)</t>
    </r>
  </si>
  <si>
    <t xml:space="preserve">Box Office @ 30%  ( DISCUSS WITH AAP)  </t>
  </si>
  <si>
    <t>•   Have you included Cultural consulation where appropriate?</t>
  </si>
  <si>
    <t>•   Have you spoken to you team about time commitments and fees?</t>
  </si>
  <si>
    <t>•   Have you asked your team about their access needs?</t>
  </si>
  <si>
    <t>•   How much can you apply for?</t>
  </si>
  <si>
    <t>•   Do the funding dates align with your project dates ?</t>
  </si>
  <si>
    <t>•   Have you provided letters from  project partners confirming key in-kind amounts?</t>
  </si>
  <si>
    <t>Use this Box Office Calculator to work out your ticket sales (less ticket fees and GST) at 30% ticket sales. AAP uses 30% as a risk management strategy</t>
  </si>
  <si>
    <t xml:space="preserve">CONTRACTORS - Paid by Invoice </t>
  </si>
  <si>
    <t>EMPLOYEES - Casual (Annual leave not applicable) - Paid by Payroll</t>
  </si>
  <si>
    <t xml:space="preserve">EMPLOYEES - Full Time/Part Time (with Annual Leave) </t>
  </si>
  <si>
    <t xml:space="preserve">EMPLOYEES - Casual (Annual leave not applicable) </t>
  </si>
  <si>
    <t xml:space="preserve">EMPLOYEES - Full Time/Part Time (with Annual Leave) - Paid by Payroll </t>
  </si>
  <si>
    <t xml:space="preserve">•     ALL COSTS ARE EXCLUSIVE GST </t>
  </si>
  <si>
    <t></t>
  </si>
  <si>
    <t xml:space="preserve">SURPLUS / DEFICIT ( BUDGET MUST BALANCE, i.e $0 ) </t>
  </si>
  <si>
    <t>Wages &amp; Fees (complete columns H-P)</t>
  </si>
  <si>
    <t xml:space="preserve">•   Are you paying project personnnel in line with current awards/industry standard?  (See the Awards Rate tab for current rates) </t>
  </si>
  <si>
    <t>•   Does your budget balance? (i.e. $0 in the Surplus/ Deficit line)</t>
  </si>
  <si>
    <t>•   Are there any conditions, such as co-contribution requirements?</t>
  </si>
  <si>
    <t>•   Are you required to provide quotes for key expenses?</t>
  </si>
  <si>
    <t>•   Does your budget match your application? Are they telling the same story?</t>
  </si>
  <si>
    <t>Edit for Box Deal &gt;&gt;</t>
  </si>
  <si>
    <t xml:space="preserve">Wages Contingency - 10%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</si>
</sst>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##0;#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22"/>
      <color theme="0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14"/>
      <color theme="0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5A9BA"/>
        <bgColor indexed="64"/>
      </patternFill>
    </fill>
    <fill>
      <patternFill patternType="solid">
        <fgColor rgb="FF9E202C"/>
        <bgColor indexed="64"/>
      </patternFill>
    </fill>
    <fill>
      <patternFill patternType="solid">
        <fgColor rgb="FFF1E4C5"/>
        <bgColor indexed="64"/>
      </patternFill>
    </fill>
    <fill>
      <patternFill patternType="solid">
        <fgColor rgb="FFEFE0BB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3">
    <xf numFmtId="0" fontId="0" fillId="0" borderId="0" xfId="0"/>
    <xf numFmtId="0" fontId="2" fillId="2" borderId="26" xfId="0" applyFont="1" applyFill="1" applyBorder="1" applyAlignment="1"/>
    <xf numFmtId="0" fontId="2" fillId="2" borderId="37" xfId="0" applyFont="1" applyFill="1" applyBorder="1" applyAlignment="1"/>
    <xf numFmtId="0" fontId="4" fillId="0" borderId="0" xfId="0" applyFont="1"/>
    <xf numFmtId="0" fontId="4" fillId="0" borderId="0" xfId="0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/>
    </xf>
    <xf numFmtId="0" fontId="7" fillId="7" borderId="7" xfId="0" applyFont="1" applyFill="1" applyBorder="1" applyAlignment="1">
      <alignment vertical="top"/>
    </xf>
    <xf numFmtId="0" fontId="4" fillId="7" borderId="7" xfId="0" applyFont="1" applyFill="1" applyBorder="1" applyAlignment="1">
      <alignment vertical="top"/>
    </xf>
    <xf numFmtId="0" fontId="8" fillId="7" borderId="0" xfId="0" applyFont="1" applyFill="1" applyBorder="1" applyAlignment="1"/>
    <xf numFmtId="0" fontId="4" fillId="7" borderId="0" xfId="0" applyFont="1" applyFill="1" applyBorder="1" applyAlignment="1"/>
    <xf numFmtId="0" fontId="4" fillId="7" borderId="0" xfId="0" applyFont="1" applyFill="1" applyBorder="1"/>
    <xf numFmtId="0" fontId="4" fillId="7" borderId="35" xfId="0" applyFont="1" applyFill="1" applyBorder="1"/>
    <xf numFmtId="0" fontId="5" fillId="7" borderId="16" xfId="0" applyFont="1" applyFill="1" applyBorder="1"/>
    <xf numFmtId="0" fontId="5" fillId="7" borderId="0" xfId="0" applyFont="1" applyFill="1" applyBorder="1" applyAlignment="1"/>
    <xf numFmtId="0" fontId="4" fillId="7" borderId="16" xfId="0" applyFont="1" applyFill="1" applyBorder="1"/>
    <xf numFmtId="0" fontId="7" fillId="7" borderId="16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top"/>
    </xf>
    <xf numFmtId="0" fontId="4" fillId="7" borderId="0" xfId="0" applyFont="1" applyFill="1" applyBorder="1" applyAlignment="1">
      <alignment vertical="top"/>
    </xf>
    <xf numFmtId="0" fontId="4" fillId="7" borderId="9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3" borderId="39" xfId="0" applyFont="1" applyFill="1" applyBorder="1" applyAlignment="1">
      <alignment horizontal="centerContinuous" vertical="top" wrapText="1"/>
    </xf>
    <xf numFmtId="0" fontId="6" fillId="3" borderId="40" xfId="0" applyFont="1" applyFill="1" applyBorder="1" applyAlignment="1">
      <alignment horizontal="centerContinuous" vertical="top" wrapText="1"/>
    </xf>
    <xf numFmtId="0" fontId="6" fillId="3" borderId="41" xfId="0" applyFont="1" applyFill="1" applyBorder="1" applyAlignment="1">
      <alignment horizontal="centerContinuous" vertical="top" wrapText="1"/>
    </xf>
    <xf numFmtId="0" fontId="6" fillId="7" borderId="39" xfId="0" applyFont="1" applyFill="1" applyBorder="1" applyAlignment="1">
      <alignment horizontal="centerContinuous" vertical="top" wrapText="1"/>
    </xf>
    <xf numFmtId="0" fontId="6" fillId="7" borderId="40" xfId="0" applyFont="1" applyFill="1" applyBorder="1" applyAlignment="1">
      <alignment horizontal="centerContinuous" vertical="top" wrapText="1"/>
    </xf>
    <xf numFmtId="0" fontId="6" fillId="7" borderId="42" xfId="0" applyFont="1" applyFill="1" applyBorder="1" applyAlignment="1">
      <alignment horizontal="centerContinuous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horizontal="left" vertical="top" wrapText="1"/>
    </xf>
    <xf numFmtId="0" fontId="6" fillId="8" borderId="45" xfId="0" applyFont="1" applyFill="1" applyBorder="1" applyAlignment="1">
      <alignment horizontal="left" vertical="top" wrapText="1"/>
    </xf>
    <xf numFmtId="0" fontId="6" fillId="8" borderId="4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Continuous" vertical="top" wrapText="1"/>
    </xf>
    <xf numFmtId="0" fontId="6" fillId="0" borderId="34" xfId="0" applyFont="1" applyFill="1" applyBorder="1" applyAlignment="1">
      <alignment horizontal="centerContinuous" vertical="top" wrapText="1"/>
    </xf>
    <xf numFmtId="0" fontId="6" fillId="0" borderId="4" xfId="0" applyFont="1" applyFill="1" applyBorder="1" applyAlignment="1">
      <alignment horizontal="centerContinuous" vertical="top" wrapText="1"/>
    </xf>
    <xf numFmtId="44" fontId="9" fillId="0" borderId="47" xfId="2" applyFont="1" applyFill="1" applyBorder="1" applyAlignment="1">
      <alignment horizontal="left" vertical="top" wrapText="1"/>
    </xf>
    <xf numFmtId="44" fontId="9" fillId="0" borderId="48" xfId="2" applyFont="1" applyFill="1" applyBorder="1" applyAlignment="1">
      <alignment horizontal="left" vertical="top" wrapText="1"/>
    </xf>
    <xf numFmtId="44" fontId="9" fillId="4" borderId="48" xfId="2" applyFont="1" applyFill="1" applyBorder="1" applyAlignment="1">
      <alignment horizontal="left" vertical="top" wrapText="1"/>
    </xf>
    <xf numFmtId="44" fontId="9" fillId="8" borderId="49" xfId="2" applyFont="1" applyFill="1" applyBorder="1" applyAlignment="1">
      <alignment horizontal="left" vertical="top" wrapText="1"/>
    </xf>
    <xf numFmtId="44" fontId="9" fillId="8" borderId="50" xfId="2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centerContinuous"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4" borderId="53" xfId="0" applyFont="1" applyFill="1" applyBorder="1" applyAlignment="1">
      <alignment horizontal="left" vertical="top" wrapText="1"/>
    </xf>
    <xf numFmtId="0" fontId="6" fillId="8" borderId="54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8" borderId="55" xfId="0" applyFont="1" applyFill="1" applyBorder="1" applyAlignment="1">
      <alignment horizontal="left" vertical="top" wrapText="1"/>
    </xf>
    <xf numFmtId="165" fontId="10" fillId="0" borderId="31" xfId="0" applyNumberFormat="1" applyFont="1" applyFill="1" applyBorder="1" applyAlignment="1">
      <alignment vertical="top" wrapText="1"/>
    </xf>
    <xf numFmtId="165" fontId="10" fillId="0" borderId="33" xfId="0" applyNumberFormat="1" applyFont="1" applyFill="1" applyBorder="1" applyAlignment="1">
      <alignment vertical="top" wrapText="1"/>
    </xf>
    <xf numFmtId="44" fontId="4" fillId="0" borderId="0" xfId="0" applyNumberFormat="1" applyFont="1" applyFill="1" applyBorder="1" applyAlignment="1">
      <alignment horizontal="left" vertical="top"/>
    </xf>
    <xf numFmtId="0" fontId="6" fillId="9" borderId="28" xfId="0" applyFont="1" applyFill="1" applyBorder="1" applyAlignment="1">
      <alignment horizontal="centerContinuous" vertical="center" wrapText="1"/>
    </xf>
    <xf numFmtId="0" fontId="6" fillId="9" borderId="29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Continuous" vertical="top" wrapText="1"/>
    </xf>
    <xf numFmtId="0" fontId="4" fillId="0" borderId="28" xfId="0" applyFont="1" applyFill="1" applyBorder="1" applyAlignment="1">
      <alignment horizontal="centerContinuous" vertical="top" wrapText="1"/>
    </xf>
    <xf numFmtId="0" fontId="4" fillId="0" borderId="29" xfId="0" applyFont="1" applyFill="1" applyBorder="1" applyAlignment="1">
      <alignment horizontal="centerContinuous" vertical="top" wrapText="1"/>
    </xf>
    <xf numFmtId="164" fontId="12" fillId="0" borderId="0" xfId="2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12" fillId="0" borderId="0" xfId="0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0" fontId="14" fillId="2" borderId="12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164" fontId="12" fillId="0" borderId="14" xfId="0" applyNumberFormat="1" applyFont="1" applyFill="1" applyBorder="1" applyAlignment="1" applyProtection="1">
      <alignment vertical="center"/>
      <protection locked="0"/>
    </xf>
    <xf numFmtId="164" fontId="12" fillId="4" borderId="15" xfId="2" applyNumberFormat="1" applyFont="1" applyFill="1" applyBorder="1" applyAlignment="1" applyProtection="1">
      <alignment vertical="center"/>
    </xf>
    <xf numFmtId="9" fontId="13" fillId="0" borderId="14" xfId="3" applyFont="1" applyFill="1" applyBorder="1" applyProtection="1">
      <protection locked="0"/>
    </xf>
    <xf numFmtId="0" fontId="12" fillId="0" borderId="13" xfId="0" applyFont="1" applyBorder="1" applyAlignment="1" applyProtection="1">
      <alignment vertical="center"/>
      <protection locked="0"/>
    </xf>
    <xf numFmtId="164" fontId="12" fillId="0" borderId="14" xfId="0" applyNumberFormat="1" applyFont="1" applyBorder="1" applyAlignment="1" applyProtection="1">
      <alignment vertical="center"/>
      <protection locked="0"/>
    </xf>
    <xf numFmtId="164" fontId="14" fillId="0" borderId="14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Protection="1">
      <protection locked="0"/>
    </xf>
    <xf numFmtId="0" fontId="13" fillId="0" borderId="14" xfId="0" applyFont="1" applyBorder="1"/>
    <xf numFmtId="0" fontId="14" fillId="3" borderId="3" xfId="0" applyFont="1" applyFill="1" applyBorder="1" applyAlignment="1" applyProtection="1">
      <alignment vertical="center"/>
      <protection locked="0"/>
    </xf>
    <xf numFmtId="164" fontId="14" fillId="3" borderId="4" xfId="0" applyNumberFormat="1" applyFont="1" applyFill="1" applyBorder="1" applyAlignment="1" applyProtection="1">
      <alignment vertical="center"/>
    </xf>
    <xf numFmtId="164" fontId="12" fillId="3" borderId="5" xfId="2" applyNumberFormat="1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vertical="center"/>
      <protection locked="0"/>
    </xf>
    <xf numFmtId="0" fontId="14" fillId="2" borderId="19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6" borderId="29" xfId="0" applyFont="1" applyFill="1" applyBorder="1" applyAlignment="1" applyProtection="1">
      <alignment horizontal="left" vertical="center"/>
      <protection locked="0"/>
    </xf>
    <xf numFmtId="0" fontId="16" fillId="6" borderId="15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44" fontId="12" fillId="6" borderId="14" xfId="2" applyFont="1" applyFill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4" fontId="12" fillId="0" borderId="0" xfId="2" applyFont="1" applyAlignment="1" applyProtection="1">
      <alignment horizontal="left" vertical="center"/>
      <protection locked="0"/>
    </xf>
    <xf numFmtId="0" fontId="12" fillId="5" borderId="13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4" fontId="13" fillId="0" borderId="0" xfId="2" applyFont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3" fillId="5" borderId="13" xfId="0" applyFont="1" applyFill="1" applyBorder="1" applyAlignment="1" applyProtection="1">
      <alignment vertical="center"/>
      <protection locked="0"/>
    </xf>
    <xf numFmtId="0" fontId="12" fillId="6" borderId="13" xfId="0" applyFont="1" applyFill="1" applyBorder="1" applyAlignment="1" applyProtection="1">
      <alignment vertical="center"/>
    </xf>
    <xf numFmtId="44" fontId="14" fillId="6" borderId="14" xfId="2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4" xfId="0" quotePrefix="1" applyFont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2" fillId="5" borderId="30" xfId="0" applyFont="1" applyFill="1" applyBorder="1" applyAlignment="1" applyProtection="1">
      <alignment horizontal="left" vertical="center"/>
      <protection locked="0"/>
    </xf>
    <xf numFmtId="0" fontId="12" fillId="5" borderId="27" xfId="0" applyFont="1" applyFill="1" applyBorder="1" applyAlignment="1" applyProtection="1">
      <alignment horizontal="left" vertical="center"/>
      <protection locked="0"/>
    </xf>
    <xf numFmtId="0" fontId="12" fillId="5" borderId="28" xfId="0" applyFont="1" applyFill="1" applyBorder="1" applyAlignment="1" applyProtection="1">
      <alignment horizontal="left" vertical="center"/>
      <protection locked="0"/>
    </xf>
    <xf numFmtId="0" fontId="12" fillId="5" borderId="29" xfId="0" applyFont="1" applyFill="1" applyBorder="1" applyAlignment="1" applyProtection="1">
      <alignment horizontal="left" vertical="center"/>
      <protection locked="0"/>
    </xf>
    <xf numFmtId="44" fontId="12" fillId="5" borderId="29" xfId="2" applyFont="1" applyFill="1" applyBorder="1" applyAlignment="1" applyProtection="1">
      <alignment horizontal="left" vertical="center"/>
      <protection locked="0"/>
    </xf>
    <xf numFmtId="0" fontId="12" fillId="5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0" fontId="12" fillId="5" borderId="13" xfId="0" applyFont="1" applyFill="1" applyBorder="1" applyAlignment="1" applyProtection="1">
      <alignment horizontal="left" vertical="center"/>
      <protection locked="0"/>
    </xf>
    <xf numFmtId="44" fontId="12" fillId="5" borderId="14" xfId="2" applyFont="1" applyFill="1" applyBorder="1" applyAlignment="1" applyProtection="1">
      <alignment horizontal="left"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2" fontId="12" fillId="0" borderId="14" xfId="2" applyNumberFormat="1" applyFont="1" applyBorder="1" applyAlignment="1" applyProtection="1">
      <alignment vertical="center"/>
      <protection locked="0"/>
    </xf>
    <xf numFmtId="0" fontId="13" fillId="0" borderId="13" xfId="0" applyFont="1" applyBorder="1"/>
    <xf numFmtId="0" fontId="13" fillId="0" borderId="15" xfId="0" applyFont="1" applyBorder="1"/>
    <xf numFmtId="0" fontId="13" fillId="6" borderId="14" xfId="0" applyFont="1" applyFill="1" applyBorder="1" applyAlignment="1">
      <alignment horizontal="center" vertical="center"/>
    </xf>
    <xf numFmtId="44" fontId="13" fillId="6" borderId="14" xfId="0" applyNumberFormat="1" applyFont="1" applyFill="1" applyBorder="1"/>
    <xf numFmtId="44" fontId="13" fillId="6" borderId="15" xfId="0" applyNumberFormat="1" applyFont="1" applyFill="1" applyBorder="1"/>
    <xf numFmtId="44" fontId="13" fillId="6" borderId="15" xfId="2" applyFont="1" applyFill="1" applyBorder="1" applyProtection="1"/>
    <xf numFmtId="44" fontId="13" fillId="6" borderId="14" xfId="2" applyFont="1" applyFill="1" applyBorder="1" applyProtection="1"/>
    <xf numFmtId="0" fontId="14" fillId="6" borderId="13" xfId="0" applyFont="1" applyFill="1" applyBorder="1" applyAlignment="1" applyProtection="1">
      <alignment vertical="center"/>
      <protection locked="0"/>
    </xf>
    <xf numFmtId="0" fontId="8" fillId="7" borderId="35" xfId="0" applyFont="1" applyFill="1" applyBorder="1" applyAlignment="1"/>
    <xf numFmtId="0" fontId="6" fillId="0" borderId="61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top" wrapText="1"/>
    </xf>
    <xf numFmtId="0" fontId="6" fillId="3" borderId="19" xfId="0" applyFont="1" applyFill="1" applyBorder="1" applyAlignment="1">
      <alignment horizontal="centerContinuous" vertical="top" wrapText="1"/>
    </xf>
    <xf numFmtId="0" fontId="6" fillId="7" borderId="18" xfId="0" applyFont="1" applyFill="1" applyBorder="1" applyAlignment="1">
      <alignment horizontal="centerContinuous" vertical="top" wrapText="1"/>
    </xf>
    <xf numFmtId="0" fontId="6" fillId="7" borderId="20" xfId="0" applyFont="1" applyFill="1" applyBorder="1" applyAlignment="1">
      <alignment horizontal="centerContinuous" vertical="top" wrapText="1"/>
    </xf>
    <xf numFmtId="0" fontId="6" fillId="9" borderId="30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centerContinuous" vertical="top" wrapText="1"/>
    </xf>
    <xf numFmtId="0" fontId="3" fillId="0" borderId="33" xfId="0" applyFont="1" applyFill="1" applyBorder="1" applyAlignment="1">
      <alignment horizontal="centerContinuous" vertical="top" wrapText="1"/>
    </xf>
    <xf numFmtId="0" fontId="3" fillId="0" borderId="34" xfId="0" applyFont="1" applyFill="1" applyBorder="1" applyAlignment="1">
      <alignment horizontal="centerContinuous" vertical="top" wrapText="1"/>
    </xf>
    <xf numFmtId="0" fontId="4" fillId="7" borderId="8" xfId="0" applyFont="1" applyFill="1" applyBorder="1" applyAlignment="1">
      <alignment vertical="top"/>
    </xf>
    <xf numFmtId="0" fontId="4" fillId="7" borderId="35" xfId="0" applyFont="1" applyFill="1" applyBorder="1" applyAlignment="1">
      <alignment vertical="top"/>
    </xf>
    <xf numFmtId="0" fontId="4" fillId="7" borderId="11" xfId="0" applyFont="1" applyFill="1" applyBorder="1" applyAlignment="1">
      <alignment vertical="top"/>
    </xf>
    <xf numFmtId="0" fontId="6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0" fontId="4" fillId="11" borderId="6" xfId="0" applyFont="1" applyFill="1" applyBorder="1"/>
    <xf numFmtId="0" fontId="4" fillId="11" borderId="7" xfId="0" applyFont="1" applyFill="1" applyBorder="1" applyAlignment="1"/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16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/>
    <xf numFmtId="0" fontId="4" fillId="11" borderId="35" xfId="0" applyFont="1" applyFill="1" applyBorder="1"/>
    <xf numFmtId="0" fontId="6" fillId="11" borderId="16" xfId="0" applyFont="1" applyFill="1" applyBorder="1" applyAlignment="1">
      <alignment vertical="top"/>
    </xf>
    <xf numFmtId="0" fontId="4" fillId="11" borderId="35" xfId="0" applyFont="1" applyFill="1" applyBorder="1" applyAlignment="1">
      <alignment vertical="top"/>
    </xf>
    <xf numFmtId="0" fontId="3" fillId="11" borderId="9" xfId="0" applyFont="1" applyFill="1" applyBorder="1" applyAlignment="1">
      <alignment vertical="top"/>
    </xf>
    <xf numFmtId="0" fontId="3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vertical="top"/>
    </xf>
    <xf numFmtId="0" fontId="4" fillId="11" borderId="11" xfId="0" applyFont="1" applyFill="1" applyBorder="1" applyAlignment="1">
      <alignment vertical="top"/>
    </xf>
    <xf numFmtId="0" fontId="6" fillId="10" borderId="14" xfId="0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7" borderId="59" xfId="0" applyFont="1" applyFill="1" applyBorder="1" applyAlignment="1">
      <alignment horizontal="center" vertical="top" wrapText="1"/>
    </xf>
    <xf numFmtId="44" fontId="9" fillId="0" borderId="4" xfId="2" applyFont="1" applyFill="1" applyBorder="1" applyAlignment="1">
      <alignment vertical="top" wrapText="1"/>
    </xf>
    <xf numFmtId="44" fontId="9" fillId="4" borderId="4" xfId="2" applyFont="1" applyFill="1" applyBorder="1" applyAlignment="1">
      <alignment vertical="top" wrapText="1"/>
    </xf>
    <xf numFmtId="44" fontId="9" fillId="8" borderId="32" xfId="2" applyFont="1" applyFill="1" applyBorder="1" applyAlignment="1">
      <alignment vertical="top" wrapText="1"/>
    </xf>
    <xf numFmtId="44" fontId="3" fillId="0" borderId="32" xfId="2" applyFont="1" applyFill="1" applyBorder="1" applyAlignment="1">
      <alignment vertical="top" wrapText="1"/>
    </xf>
    <xf numFmtId="44" fontId="3" fillId="8" borderId="5" xfId="2" applyFont="1" applyFill="1" applyBorder="1" applyAlignment="1">
      <alignment vertical="top" wrapText="1"/>
    </xf>
    <xf numFmtId="44" fontId="9" fillId="0" borderId="4" xfId="2" applyFont="1" applyFill="1" applyBorder="1" applyAlignment="1">
      <alignment horizontal="center" vertical="top" wrapText="1"/>
    </xf>
    <xf numFmtId="44" fontId="9" fillId="4" borderId="4" xfId="2" applyFont="1" applyFill="1" applyBorder="1" applyAlignment="1">
      <alignment horizontal="center" vertical="top" wrapText="1"/>
    </xf>
    <xf numFmtId="44" fontId="9" fillId="0" borderId="14" xfId="2" applyFont="1" applyFill="1" applyBorder="1" applyAlignment="1">
      <alignment horizontal="center" vertical="top" wrapText="1"/>
    </xf>
    <xf numFmtId="44" fontId="9" fillId="4" borderId="14" xfId="2" applyFont="1" applyFill="1" applyBorder="1" applyAlignment="1">
      <alignment horizontal="center" vertical="top" wrapText="1"/>
    </xf>
    <xf numFmtId="44" fontId="9" fillId="8" borderId="15" xfId="2" applyFont="1" applyFill="1" applyBorder="1" applyAlignment="1">
      <alignment horizontal="center" vertical="top" wrapText="1"/>
    </xf>
    <xf numFmtId="44" fontId="9" fillId="8" borderId="5" xfId="2" applyFont="1" applyFill="1" applyBorder="1" applyAlignment="1">
      <alignment horizontal="center" vertical="top" wrapText="1"/>
    </xf>
    <xf numFmtId="0" fontId="18" fillId="2" borderId="17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18" fillId="2" borderId="3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44" fontId="21" fillId="0" borderId="0" xfId="2" applyFont="1" applyAlignment="1" applyProtection="1">
      <alignment vertical="center"/>
      <protection locked="0"/>
    </xf>
    <xf numFmtId="0" fontId="11" fillId="13" borderId="6" xfId="0" applyFont="1" applyFill="1" applyBorder="1" applyAlignment="1" applyProtection="1">
      <alignment vertical="center"/>
      <protection locked="0"/>
    </xf>
    <xf numFmtId="0" fontId="11" fillId="13" borderId="8" xfId="0" applyFont="1" applyFill="1" applyBorder="1" applyAlignment="1" applyProtection="1">
      <alignment vertical="center"/>
      <protection locked="0"/>
    </xf>
    <xf numFmtId="0" fontId="16" fillId="12" borderId="30" xfId="0" applyFont="1" applyFill="1" applyBorder="1" applyAlignment="1" applyProtection="1">
      <protection locked="0"/>
    </xf>
    <xf numFmtId="0" fontId="16" fillId="12" borderId="28" xfId="0" applyFont="1" applyFill="1" applyBorder="1" applyAlignment="1" applyProtection="1">
      <protection locked="0"/>
    </xf>
    <xf numFmtId="9" fontId="16" fillId="12" borderId="14" xfId="0" applyNumberFormat="1" applyFont="1" applyFill="1" applyBorder="1" applyAlignment="1" applyProtection="1">
      <protection locked="0"/>
    </xf>
    <xf numFmtId="44" fontId="16" fillId="12" borderId="15" xfId="0" applyNumberFormat="1" applyFont="1" applyFill="1" applyBorder="1" applyProtection="1"/>
    <xf numFmtId="0" fontId="14" fillId="12" borderId="22" xfId="0" applyFont="1" applyFill="1" applyBorder="1" applyAlignment="1" applyProtection="1">
      <alignment vertical="center"/>
      <protection locked="0"/>
    </xf>
    <xf numFmtId="164" fontId="14" fillId="3" borderId="14" xfId="0" applyNumberFormat="1" applyFont="1" applyFill="1" applyBorder="1" applyAlignment="1" applyProtection="1">
      <alignment vertical="center"/>
      <protection locked="0"/>
    </xf>
    <xf numFmtId="164" fontId="14" fillId="3" borderId="15" xfId="2" applyNumberFormat="1" applyFont="1" applyFill="1" applyBorder="1" applyAlignment="1" applyProtection="1">
      <alignment vertical="center"/>
      <protection locked="0"/>
    </xf>
    <xf numFmtId="164" fontId="14" fillId="3" borderId="15" xfId="2" applyNumberFormat="1" applyFont="1" applyFill="1" applyBorder="1" applyAlignment="1" applyProtection="1">
      <alignment vertical="center"/>
    </xf>
    <xf numFmtId="0" fontId="12" fillId="14" borderId="0" xfId="0" applyFont="1" applyFill="1" applyBorder="1" applyAlignment="1" applyProtection="1">
      <alignment vertical="center"/>
      <protection locked="0"/>
    </xf>
    <xf numFmtId="44" fontId="12" fillId="14" borderId="0" xfId="2" applyFont="1" applyFill="1" applyBorder="1" applyAlignment="1" applyProtection="1">
      <alignment vertical="center"/>
      <protection locked="0"/>
    </xf>
    <xf numFmtId="0" fontId="12" fillId="14" borderId="35" xfId="0" applyFont="1" applyFill="1" applyBorder="1" applyAlignment="1" applyProtection="1">
      <alignment vertical="center"/>
      <protection locked="0"/>
    </xf>
    <xf numFmtId="0" fontId="12" fillId="14" borderId="10" xfId="0" applyFont="1" applyFill="1" applyBorder="1" applyAlignment="1" applyProtection="1">
      <alignment vertical="center"/>
      <protection locked="0"/>
    </xf>
    <xf numFmtId="44" fontId="12" fillId="14" borderId="10" xfId="2" applyFont="1" applyFill="1" applyBorder="1" applyAlignment="1" applyProtection="1">
      <alignment vertical="center"/>
      <protection locked="0"/>
    </xf>
    <xf numFmtId="0" fontId="12" fillId="14" borderId="11" xfId="0" applyFont="1" applyFill="1" applyBorder="1" applyAlignment="1" applyProtection="1">
      <alignment vertical="center"/>
      <protection locked="0"/>
    </xf>
    <xf numFmtId="0" fontId="23" fillId="15" borderId="16" xfId="0" applyFont="1" applyFill="1" applyBorder="1"/>
    <xf numFmtId="0" fontId="14" fillId="15" borderId="0" xfId="0" applyFont="1" applyFill="1" applyBorder="1" applyAlignment="1" applyProtection="1">
      <alignment vertical="center"/>
      <protection locked="0"/>
    </xf>
    <xf numFmtId="0" fontId="14" fillId="15" borderId="35" xfId="0" applyFont="1" applyFill="1" applyBorder="1" applyAlignment="1" applyProtection="1">
      <alignment vertical="center"/>
      <protection locked="0"/>
    </xf>
    <xf numFmtId="0" fontId="13" fillId="15" borderId="0" xfId="0" applyFont="1" applyFill="1" applyBorder="1"/>
    <xf numFmtId="0" fontId="14" fillId="15" borderId="16" xfId="0" applyFont="1" applyFill="1" applyBorder="1" applyAlignment="1" applyProtection="1">
      <alignment vertical="center"/>
      <protection locked="0"/>
    </xf>
    <xf numFmtId="0" fontId="22" fillId="15" borderId="16" xfId="0" applyFont="1" applyFill="1" applyBorder="1" applyAlignment="1" applyProtection="1">
      <alignment vertical="center"/>
      <protection locked="0"/>
    </xf>
    <xf numFmtId="0" fontId="14" fillId="15" borderId="9" xfId="0" applyFont="1" applyFill="1" applyBorder="1" applyAlignment="1" applyProtection="1">
      <alignment vertical="center"/>
      <protection locked="0"/>
    </xf>
    <xf numFmtId="0" fontId="16" fillId="15" borderId="13" xfId="0" applyFont="1" applyFill="1" applyBorder="1" applyAlignment="1" applyProtection="1">
      <alignment vertical="center"/>
      <protection locked="0"/>
    </xf>
    <xf numFmtId="164" fontId="14" fillId="15" borderId="14" xfId="0" applyNumberFormat="1" applyFont="1" applyFill="1" applyBorder="1" applyAlignment="1" applyProtection="1">
      <alignment vertical="center"/>
      <protection locked="0"/>
    </xf>
    <xf numFmtId="164" fontId="12" fillId="15" borderId="15" xfId="2" applyNumberFormat="1" applyFont="1" applyFill="1" applyBorder="1" applyAlignment="1" applyProtection="1">
      <alignment vertical="center"/>
    </xf>
    <xf numFmtId="0" fontId="12" fillId="15" borderId="13" xfId="0" applyFont="1" applyFill="1" applyBorder="1" applyAlignment="1" applyProtection="1">
      <alignment vertical="center"/>
      <protection locked="0"/>
    </xf>
    <xf numFmtId="164" fontId="12" fillId="15" borderId="14" xfId="0" applyNumberFormat="1" applyFont="1" applyFill="1" applyBorder="1" applyAlignment="1" applyProtection="1">
      <alignment vertical="center"/>
    </xf>
    <xf numFmtId="164" fontId="12" fillId="15" borderId="14" xfId="0" applyNumberFormat="1" applyFont="1" applyFill="1" applyBorder="1" applyAlignment="1" applyProtection="1">
      <alignment vertical="center"/>
      <protection locked="0"/>
    </xf>
    <xf numFmtId="164" fontId="12" fillId="15" borderId="15" xfId="2" applyNumberFormat="1" applyFont="1" applyFill="1" applyBorder="1" applyAlignment="1" applyProtection="1">
      <alignment vertical="center"/>
      <protection locked="0"/>
    </xf>
    <xf numFmtId="0" fontId="12" fillId="15" borderId="13" xfId="0" applyFont="1" applyFill="1" applyBorder="1" applyAlignment="1" applyProtection="1">
      <alignment vertical="center"/>
    </xf>
    <xf numFmtId="0" fontId="14" fillId="15" borderId="13" xfId="0" applyFont="1" applyFill="1" applyBorder="1" applyAlignment="1" applyProtection="1">
      <alignment horizontal="left" vertical="center"/>
      <protection locked="0"/>
    </xf>
    <xf numFmtId="0" fontId="14" fillId="15" borderId="27" xfId="0" applyFont="1" applyFill="1" applyBorder="1" applyAlignment="1" applyProtection="1">
      <alignment horizontal="left" vertical="center"/>
      <protection locked="0"/>
    </xf>
    <xf numFmtId="0" fontId="14" fillId="15" borderId="28" xfId="0" applyFont="1" applyFill="1" applyBorder="1" applyAlignment="1" applyProtection="1">
      <alignment horizontal="left" vertical="center"/>
      <protection locked="0"/>
    </xf>
    <xf numFmtId="0" fontId="14" fillId="15" borderId="29" xfId="0" applyFont="1" applyFill="1" applyBorder="1" applyAlignment="1" applyProtection="1">
      <alignment horizontal="left" vertical="center"/>
      <protection locked="0"/>
    </xf>
    <xf numFmtId="44" fontId="14" fillId="15" borderId="14" xfId="2" applyFont="1" applyFill="1" applyBorder="1" applyAlignment="1" applyProtection="1">
      <alignment horizontal="left" vertical="center" wrapText="1"/>
      <protection locked="0"/>
    </xf>
    <xf numFmtId="0" fontId="14" fillId="15" borderId="15" xfId="0" applyFont="1" applyFill="1" applyBorder="1" applyAlignment="1" applyProtection="1">
      <alignment horizontal="left" vertical="center"/>
      <protection locked="0"/>
    </xf>
    <xf numFmtId="0" fontId="14" fillId="15" borderId="31" xfId="0" applyFont="1" applyFill="1" applyBorder="1" applyAlignment="1" applyProtection="1">
      <alignment horizontal="left" vertical="center"/>
      <protection locked="0"/>
    </xf>
    <xf numFmtId="0" fontId="14" fillId="15" borderId="32" xfId="0" applyFont="1" applyFill="1" applyBorder="1" applyAlignment="1" applyProtection="1">
      <alignment horizontal="left" vertical="center"/>
      <protection locked="0"/>
    </xf>
    <xf numFmtId="0" fontId="14" fillId="15" borderId="33" xfId="0" applyFont="1" applyFill="1" applyBorder="1" applyAlignment="1" applyProtection="1">
      <alignment horizontal="left" vertical="center"/>
      <protection locked="0"/>
    </xf>
    <xf numFmtId="0" fontId="14" fillId="15" borderId="34" xfId="0" applyFont="1" applyFill="1" applyBorder="1" applyAlignment="1" applyProtection="1">
      <alignment horizontal="left" vertical="center"/>
      <protection locked="0"/>
    </xf>
    <xf numFmtId="44" fontId="14" fillId="15" borderId="34" xfId="2" applyNumberFormat="1" applyFont="1" applyFill="1" applyBorder="1" applyAlignment="1" applyProtection="1">
      <alignment horizontal="left" vertical="center"/>
    </xf>
    <xf numFmtId="0" fontId="12" fillId="15" borderId="5" xfId="0" applyFont="1" applyFill="1" applyBorder="1" applyAlignment="1" applyProtection="1">
      <alignment horizontal="left" vertical="center"/>
      <protection locked="0"/>
    </xf>
    <xf numFmtId="0" fontId="14" fillId="15" borderId="36" xfId="0" applyFont="1" applyFill="1" applyBorder="1" applyAlignment="1" applyProtection="1">
      <alignment horizontal="left" vertical="center"/>
      <protection locked="0"/>
    </xf>
    <xf numFmtId="0" fontId="11" fillId="15" borderId="52" xfId="0" applyFont="1" applyFill="1" applyBorder="1" applyAlignment="1" applyProtection="1">
      <alignment horizontal="left" vertical="center"/>
      <protection locked="0"/>
    </xf>
    <xf numFmtId="0" fontId="11" fillId="15" borderId="56" xfId="0" applyFont="1" applyFill="1" applyBorder="1" applyAlignment="1" applyProtection="1">
      <alignment horizontal="left" vertical="center"/>
      <protection locked="0"/>
    </xf>
    <xf numFmtId="0" fontId="11" fillId="16" borderId="17" xfId="0" applyFont="1" applyFill="1" applyBorder="1" applyAlignment="1" applyProtection="1">
      <alignment vertical="center"/>
      <protection locked="0"/>
    </xf>
    <xf numFmtId="0" fontId="11" fillId="16" borderId="1" xfId="0" applyFont="1" applyFill="1" applyBorder="1" applyAlignment="1" applyProtection="1">
      <alignment vertical="center"/>
      <protection locked="0"/>
    </xf>
    <xf numFmtId="0" fontId="11" fillId="16" borderId="12" xfId="0" applyFont="1" applyFill="1" applyBorder="1" applyAlignment="1" applyProtection="1">
      <alignment vertical="center"/>
      <protection locked="0"/>
    </xf>
    <xf numFmtId="0" fontId="11" fillId="16" borderId="2" xfId="0" applyFont="1" applyFill="1" applyBorder="1" applyAlignment="1" applyProtection="1">
      <alignment vertical="center"/>
      <protection locked="0"/>
    </xf>
    <xf numFmtId="0" fontId="14" fillId="17" borderId="13" xfId="0" applyFont="1" applyFill="1" applyBorder="1" applyAlignment="1" applyProtection="1">
      <alignment vertical="center"/>
      <protection locked="0"/>
    </xf>
    <xf numFmtId="164" fontId="14" fillId="17" borderId="21" xfId="0" applyNumberFormat="1" applyFont="1" applyFill="1" applyBorder="1" applyAlignment="1" applyProtection="1">
      <alignment vertical="center"/>
      <protection locked="0"/>
    </xf>
    <xf numFmtId="164" fontId="14" fillId="17" borderId="15" xfId="2" applyNumberFormat="1" applyFont="1" applyFill="1" applyBorder="1" applyAlignment="1" applyProtection="1">
      <alignment vertical="center"/>
    </xf>
    <xf numFmtId="164" fontId="14" fillId="17" borderId="14" xfId="0" applyNumberFormat="1" applyFont="1" applyFill="1" applyBorder="1" applyAlignment="1" applyProtection="1">
      <alignment vertical="center"/>
      <protection locked="0"/>
    </xf>
    <xf numFmtId="0" fontId="14" fillId="17" borderId="13" xfId="0" applyFont="1" applyFill="1" applyBorder="1" applyAlignment="1" applyProtection="1">
      <alignment horizontal="left" vertical="center"/>
      <protection locked="0"/>
    </xf>
    <xf numFmtId="0" fontId="14" fillId="17" borderId="14" xfId="0" applyFont="1" applyFill="1" applyBorder="1" applyAlignment="1" applyProtection="1">
      <alignment horizontal="left" vertical="center"/>
      <protection locked="0"/>
    </xf>
    <xf numFmtId="0" fontId="14" fillId="17" borderId="15" xfId="0" applyFont="1" applyFill="1" applyBorder="1" applyAlignment="1" applyProtection="1">
      <alignment horizontal="left" vertical="center"/>
      <protection locked="0"/>
    </xf>
    <xf numFmtId="0" fontId="16" fillId="17" borderId="31" xfId="0" applyFont="1" applyFill="1" applyBorder="1" applyAlignment="1" applyProtection="1">
      <alignment horizontal="left" vertical="center"/>
      <protection locked="0"/>
    </xf>
    <xf numFmtId="0" fontId="16" fillId="17" borderId="33" xfId="0" applyFont="1" applyFill="1" applyBorder="1" applyAlignment="1" applyProtection="1">
      <alignment horizontal="left" vertical="center"/>
      <protection locked="0"/>
    </xf>
    <xf numFmtId="0" fontId="16" fillId="17" borderId="34" xfId="0" applyFont="1" applyFill="1" applyBorder="1" applyAlignment="1" applyProtection="1">
      <alignment horizontal="left" vertical="center"/>
      <protection locked="0"/>
    </xf>
    <xf numFmtId="44" fontId="16" fillId="17" borderId="4" xfId="0" applyNumberFormat="1" applyFont="1" applyFill="1" applyBorder="1" applyAlignment="1" applyProtection="1">
      <alignment horizontal="left" vertical="center"/>
    </xf>
    <xf numFmtId="0" fontId="16" fillId="17" borderId="5" xfId="0" applyFont="1" applyFill="1" applyBorder="1" applyAlignment="1" applyProtection="1">
      <alignment horizontal="left" vertical="center"/>
      <protection locked="0"/>
    </xf>
    <xf numFmtId="0" fontId="16" fillId="17" borderId="13" xfId="0" applyFont="1" applyFill="1" applyBorder="1" applyAlignment="1" applyProtection="1">
      <alignment horizontal="left" vertical="center"/>
      <protection locked="0"/>
    </xf>
    <xf numFmtId="0" fontId="16" fillId="17" borderId="14" xfId="0" applyFont="1" applyFill="1" applyBorder="1" applyAlignment="1" applyProtection="1">
      <alignment horizontal="left" vertical="center"/>
      <protection locked="0"/>
    </xf>
    <xf numFmtId="0" fontId="16" fillId="17" borderId="15" xfId="0" applyFont="1" applyFill="1" applyBorder="1" applyAlignment="1" applyProtection="1">
      <alignment horizontal="left" vertical="center"/>
      <protection locked="0"/>
    </xf>
    <xf numFmtId="164" fontId="15" fillId="17" borderId="14" xfId="0" applyNumberFormat="1" applyFont="1" applyFill="1" applyBorder="1" applyAlignment="1" applyProtection="1">
      <alignment vertical="center"/>
      <protection locked="0"/>
    </xf>
    <xf numFmtId="164" fontId="15" fillId="17" borderId="15" xfId="2" applyNumberFormat="1" applyFont="1" applyFill="1" applyBorder="1" applyAlignment="1" applyProtection="1">
      <alignment vertical="center"/>
    </xf>
    <xf numFmtId="0" fontId="13" fillId="15" borderId="4" xfId="0" applyFont="1" applyFill="1" applyBorder="1" applyAlignment="1">
      <alignment horizontal="center" vertical="center"/>
    </xf>
    <xf numFmtId="44" fontId="13" fillId="15" borderId="4" xfId="0" applyNumberFormat="1" applyFont="1" applyFill="1" applyBorder="1"/>
    <xf numFmtId="44" fontId="13" fillId="15" borderId="5" xfId="0" applyNumberFormat="1" applyFont="1" applyFill="1" applyBorder="1"/>
    <xf numFmtId="0" fontId="14" fillId="15" borderId="10" xfId="0" applyFont="1" applyFill="1" applyBorder="1" applyAlignment="1" applyProtection="1">
      <alignment vertical="center"/>
      <protection locked="0"/>
    </xf>
    <xf numFmtId="0" fontId="14" fillId="15" borderId="11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left"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3" borderId="15" xfId="0" applyFont="1" applyFill="1" applyBorder="1" applyAlignment="1" applyProtection="1">
      <alignment horizontal="left" vertical="center"/>
      <protection locked="0"/>
    </xf>
    <xf numFmtId="0" fontId="16" fillId="3" borderId="31" xfId="0" applyFont="1" applyFill="1" applyBorder="1" applyAlignment="1" applyProtection="1">
      <alignment horizontal="left" vertical="center"/>
      <protection locked="0"/>
    </xf>
    <xf numFmtId="0" fontId="16" fillId="3" borderId="33" xfId="0" applyFont="1" applyFill="1" applyBorder="1" applyAlignment="1" applyProtection="1">
      <alignment horizontal="left" vertical="center"/>
      <protection locked="0"/>
    </xf>
    <xf numFmtId="0" fontId="16" fillId="3" borderId="34" xfId="0" applyFont="1" applyFill="1" applyBorder="1" applyAlignment="1" applyProtection="1">
      <alignment horizontal="left" vertical="center"/>
      <protection locked="0"/>
    </xf>
    <xf numFmtId="44" fontId="16" fillId="3" borderId="4" xfId="0" applyNumberFormat="1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/>
      <protection locked="0"/>
    </xf>
    <xf numFmtId="44" fontId="12" fillId="3" borderId="4" xfId="2" applyNumberFormat="1" applyFont="1" applyFill="1" applyBorder="1" applyAlignment="1" applyProtection="1">
      <alignment horizontal="left" vertical="center"/>
    </xf>
    <xf numFmtId="0" fontId="16" fillId="3" borderId="27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28" xfId="0" applyFont="1" applyFill="1" applyBorder="1" applyAlignment="1" applyProtection="1">
      <alignment horizontal="left"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5" xfId="2" applyNumberFormat="1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>
      <alignment vertical="center"/>
    </xf>
    <xf numFmtId="164" fontId="14" fillId="3" borderId="14" xfId="2" applyNumberFormat="1" applyFont="1" applyFill="1" applyBorder="1" applyAlignment="1" applyProtection="1">
      <alignment vertical="center"/>
    </xf>
    <xf numFmtId="164" fontId="12" fillId="3" borderId="15" xfId="2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164" fontId="14" fillId="3" borderId="4" xfId="2" applyNumberFormat="1" applyFont="1" applyFill="1" applyBorder="1" applyAlignment="1" applyProtection="1">
      <alignment vertical="center"/>
    </xf>
    <xf numFmtId="0" fontId="14" fillId="3" borderId="23" xfId="0" applyFont="1" applyFill="1" applyBorder="1" applyAlignment="1" applyProtection="1">
      <alignment vertical="center"/>
    </xf>
    <xf numFmtId="164" fontId="14" fillId="3" borderId="24" xfId="2" applyNumberFormat="1" applyFont="1" applyFill="1" applyBorder="1" applyAlignment="1" applyProtection="1">
      <alignment vertical="center"/>
    </xf>
    <xf numFmtId="164" fontId="12" fillId="3" borderId="25" xfId="2" applyNumberFormat="1" applyFont="1" applyFill="1" applyBorder="1" applyAlignment="1" applyProtection="1">
      <alignment vertical="center"/>
    </xf>
    <xf numFmtId="0" fontId="14" fillId="12" borderId="14" xfId="0" applyFont="1" applyFill="1" applyBorder="1" applyAlignment="1" applyProtection="1">
      <alignment horizontal="center" vertical="center"/>
      <protection locked="0"/>
    </xf>
    <xf numFmtId="164" fontId="19" fillId="0" borderId="64" xfId="2" applyNumberFormat="1" applyFont="1" applyBorder="1" applyAlignment="1" applyProtection="1">
      <alignment vertical="center"/>
      <protection locked="0"/>
    </xf>
    <xf numFmtId="164" fontId="19" fillId="0" borderId="65" xfId="0" applyNumberFormat="1" applyFont="1" applyFill="1" applyBorder="1" applyAlignment="1" applyProtection="1">
      <alignment vertical="center"/>
      <protection locked="0"/>
    </xf>
    <xf numFmtId="0" fontId="14" fillId="14" borderId="16" xfId="0" applyFont="1" applyFill="1" applyBorder="1" applyAlignment="1" applyProtection="1">
      <alignment vertical="center"/>
      <protection locked="0"/>
    </xf>
    <xf numFmtId="0" fontId="14" fillId="14" borderId="0" xfId="0" applyFont="1" applyFill="1" applyBorder="1" applyAlignment="1" applyProtection="1">
      <alignment vertical="center"/>
      <protection locked="0"/>
    </xf>
    <xf numFmtId="44" fontId="14" fillId="14" borderId="0" xfId="2" applyFont="1" applyFill="1" applyBorder="1" applyAlignment="1" applyProtection="1">
      <alignment vertical="center"/>
      <protection locked="0"/>
    </xf>
    <xf numFmtId="0" fontId="14" fillId="14" borderId="9" xfId="0" applyFont="1" applyFill="1" applyBorder="1" applyAlignment="1" applyProtection="1">
      <alignment vertical="center"/>
      <protection locked="0"/>
    </xf>
    <xf numFmtId="0" fontId="14" fillId="14" borderId="10" xfId="0" applyFont="1" applyFill="1" applyBorder="1" applyAlignment="1" applyProtection="1">
      <alignment vertical="center"/>
      <protection locked="0"/>
    </xf>
    <xf numFmtId="44" fontId="14" fillId="14" borderId="10" xfId="2" applyFont="1" applyFill="1" applyBorder="1" applyAlignment="1" applyProtection="1">
      <alignment vertical="center"/>
      <protection locked="0"/>
    </xf>
    <xf numFmtId="164" fontId="14" fillId="17" borderId="66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Fill="1" applyBorder="1" applyAlignment="1" applyProtection="1">
      <alignment horizontal="left" vertical="center"/>
      <protection locked="0"/>
    </xf>
    <xf numFmtId="164" fontId="14" fillId="17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 applyProtection="1">
      <alignment vertical="center"/>
      <protection locked="0"/>
    </xf>
    <xf numFmtId="164" fontId="12" fillId="0" borderId="29" xfId="0" applyNumberFormat="1" applyFont="1" applyFill="1" applyBorder="1" applyAlignment="1" applyProtection="1">
      <alignment vertical="center"/>
      <protection locked="0"/>
    </xf>
    <xf numFmtId="164" fontId="15" fillId="17" borderId="29" xfId="0" applyNumberFormat="1" applyFont="1" applyFill="1" applyBorder="1" applyAlignment="1" applyProtection="1">
      <alignment vertical="center"/>
      <protection locked="0"/>
    </xf>
    <xf numFmtId="164" fontId="14" fillId="0" borderId="29" xfId="0" applyNumberFormat="1" applyFont="1" applyFill="1" applyBorder="1" applyAlignment="1" applyProtection="1">
      <alignment vertical="center"/>
      <protection locked="0"/>
    </xf>
    <xf numFmtId="164" fontId="15" fillId="3" borderId="29" xfId="2" applyNumberFormat="1" applyFont="1" applyFill="1" applyBorder="1" applyAlignment="1" applyProtection="1">
      <alignment vertical="center"/>
      <protection locked="0"/>
    </xf>
    <xf numFmtId="164" fontId="14" fillId="3" borderId="29" xfId="2" applyNumberFormat="1" applyFont="1" applyFill="1" applyBorder="1" applyAlignment="1" applyProtection="1">
      <alignment vertical="center"/>
    </xf>
    <xf numFmtId="164" fontId="12" fillId="15" borderId="29" xfId="2" applyNumberFormat="1" applyFont="1" applyFill="1" applyBorder="1" applyAlignment="1" applyProtection="1">
      <alignment vertical="center"/>
    </xf>
    <xf numFmtId="164" fontId="14" fillId="3" borderId="34" xfId="2" applyNumberFormat="1" applyFont="1" applyFill="1" applyBorder="1" applyAlignment="1" applyProtection="1">
      <alignment vertical="center"/>
    </xf>
    <xf numFmtId="164" fontId="14" fillId="3" borderId="67" xfId="2" applyNumberFormat="1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  <protection locked="0"/>
    </xf>
    <xf numFmtId="164" fontId="14" fillId="17" borderId="60" xfId="0" applyNumberFormat="1" applyFont="1" applyFill="1" applyBorder="1" applyAlignment="1" applyProtection="1">
      <alignment vertical="center"/>
      <protection locked="0"/>
    </xf>
    <xf numFmtId="0" fontId="14" fillId="0" borderId="60" xfId="0" applyFont="1" applyFill="1" applyBorder="1" applyAlignment="1" applyProtection="1">
      <alignment horizontal="left" vertical="center"/>
      <protection locked="0"/>
    </xf>
    <xf numFmtId="164" fontId="14" fillId="17" borderId="15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vertical="center"/>
      <protection locked="0"/>
    </xf>
    <xf numFmtId="164" fontId="15" fillId="17" borderId="15" xfId="0" applyNumberFormat="1" applyFont="1" applyFill="1" applyBorder="1" applyAlignment="1" applyProtection="1">
      <alignment vertical="center"/>
      <protection locked="0"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5" fillId="3" borderId="15" xfId="2" applyNumberFormat="1" applyFont="1" applyFill="1" applyBorder="1" applyAlignment="1" applyProtection="1">
      <alignment vertical="center"/>
      <protection locked="0"/>
    </xf>
    <xf numFmtId="164" fontId="12" fillId="6" borderId="15" xfId="2" applyNumberFormat="1" applyFont="1" applyFill="1" applyBorder="1" applyAlignment="1" applyProtection="1">
      <alignment vertical="center"/>
    </xf>
    <xf numFmtId="164" fontId="14" fillId="3" borderId="5" xfId="2" applyNumberFormat="1" applyFont="1" applyFill="1" applyBorder="1" applyAlignment="1" applyProtection="1">
      <alignment vertical="center"/>
    </xf>
    <xf numFmtId="164" fontId="12" fillId="0" borderId="35" xfId="0" applyNumberFormat="1" applyFont="1" applyBorder="1" applyAlignment="1" applyProtection="1">
      <alignment vertical="center"/>
      <protection locked="0"/>
    </xf>
    <xf numFmtId="164" fontId="14" fillId="3" borderId="25" xfId="2" applyNumberFormat="1" applyFont="1" applyFill="1" applyBorder="1" applyAlignment="1" applyProtection="1">
      <alignment vertical="center"/>
    </xf>
    <xf numFmtId="164" fontId="14" fillId="3" borderId="29" xfId="0" applyNumberFormat="1" applyFont="1" applyFill="1" applyBorder="1" applyAlignment="1" applyProtection="1">
      <alignment vertical="center"/>
      <protection locked="0"/>
    </xf>
    <xf numFmtId="164" fontId="14" fillId="15" borderId="29" xfId="0" applyNumberFormat="1" applyFont="1" applyFill="1" applyBorder="1" applyAlignment="1" applyProtection="1">
      <alignment vertical="center"/>
      <protection locked="0"/>
    </xf>
    <xf numFmtId="164" fontId="12" fillId="15" borderId="29" xfId="0" applyNumberFormat="1" applyFont="1" applyFill="1" applyBorder="1" applyAlignment="1" applyProtection="1">
      <alignment vertical="center"/>
      <protection locked="0"/>
    </xf>
    <xf numFmtId="164" fontId="14" fillId="3" borderId="34" xfId="0" applyNumberFormat="1" applyFont="1" applyFill="1" applyBorder="1" applyAlignment="1" applyProtection="1">
      <alignment vertical="center"/>
    </xf>
    <xf numFmtId="0" fontId="11" fillId="16" borderId="20" xfId="0" applyFont="1" applyFill="1" applyBorder="1" applyAlignment="1" applyProtection="1">
      <alignment vertical="center"/>
      <protection locked="0"/>
    </xf>
    <xf numFmtId="164" fontId="14" fillId="3" borderId="15" xfId="0" applyNumberFormat="1" applyFont="1" applyFill="1" applyBorder="1" applyAlignment="1" applyProtection="1">
      <alignment vertical="center"/>
      <protection locked="0"/>
    </xf>
    <xf numFmtId="164" fontId="14" fillId="15" borderId="15" xfId="0" applyNumberFormat="1" applyFont="1" applyFill="1" applyBorder="1" applyAlignment="1" applyProtection="1">
      <alignment vertical="center"/>
      <protection locked="0"/>
    </xf>
    <xf numFmtId="164" fontId="12" fillId="15" borderId="15" xfId="0" applyNumberFormat="1" applyFont="1" applyFill="1" applyBorder="1" applyAlignment="1" applyProtection="1">
      <alignment vertical="center"/>
    </xf>
    <xf numFmtId="164" fontId="14" fillId="3" borderId="5" xfId="0" applyNumberFormat="1" applyFont="1" applyFill="1" applyBorder="1" applyAlignment="1" applyProtection="1">
      <alignment vertical="center"/>
    </xf>
    <xf numFmtId="0" fontId="6" fillId="7" borderId="16" xfId="0" applyFont="1" applyFill="1" applyBorder="1"/>
    <xf numFmtId="0" fontId="6" fillId="7" borderId="0" xfId="0" applyFont="1" applyFill="1" applyBorder="1" applyAlignment="1"/>
    <xf numFmtId="0" fontId="3" fillId="7" borderId="0" xfId="0" applyFont="1" applyFill="1" applyBorder="1" applyAlignment="1"/>
    <xf numFmtId="0" fontId="3" fillId="7" borderId="0" xfId="0" applyFont="1" applyFill="1" applyBorder="1"/>
    <xf numFmtId="0" fontId="6" fillId="7" borderId="16" xfId="0" applyFont="1" applyFill="1" applyBorder="1" applyAlignment="1"/>
    <xf numFmtId="0" fontId="14" fillId="12" borderId="15" xfId="0" applyFont="1" applyFill="1" applyBorder="1" applyAlignment="1" applyProtection="1">
      <alignment horizontal="center" vertical="center"/>
      <protection locked="0"/>
    </xf>
    <xf numFmtId="0" fontId="14" fillId="12" borderId="13" xfId="0" applyFont="1" applyFill="1" applyBorder="1" applyAlignment="1" applyProtection="1">
      <alignment horizontal="left" vertical="center"/>
      <protection locked="0"/>
    </xf>
    <xf numFmtId="0" fontId="16" fillId="4" borderId="13" xfId="0" applyFont="1" applyFill="1" applyBorder="1" applyAlignment="1" applyProtection="1">
      <alignment horizontal="left"/>
      <protection locked="0"/>
    </xf>
    <xf numFmtId="0" fontId="14" fillId="12" borderId="21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/>
    </xf>
    <xf numFmtId="0" fontId="14" fillId="12" borderId="14" xfId="0" applyFont="1" applyFill="1" applyBorder="1" applyAlignment="1" applyProtection="1">
      <alignment horizontal="center" vertical="center"/>
      <protection locked="0"/>
    </xf>
    <xf numFmtId="9" fontId="13" fillId="6" borderId="14" xfId="0" applyNumberFormat="1" applyFont="1" applyFill="1" applyBorder="1" applyAlignment="1">
      <alignment horizontal="center"/>
    </xf>
    <xf numFmtId="9" fontId="13" fillId="15" borderId="4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3" fillId="6" borderId="14" xfId="0" applyFont="1" applyFill="1" applyBorder="1" applyAlignment="1"/>
    <xf numFmtId="0" fontId="16" fillId="12" borderId="2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12" borderId="60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44" fontId="12" fillId="0" borderId="14" xfId="2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44" fontId="12" fillId="0" borderId="27" xfId="2" applyFont="1" applyBorder="1" applyAlignment="1" applyProtection="1">
      <alignment horizontal="center" vertical="center"/>
      <protection locked="0"/>
    </xf>
    <xf numFmtId="44" fontId="12" fillId="0" borderId="28" xfId="2" applyFont="1" applyBorder="1" applyAlignment="1" applyProtection="1">
      <alignment horizontal="center" vertical="center"/>
      <protection locked="0"/>
    </xf>
    <xf numFmtId="44" fontId="12" fillId="0" borderId="29" xfId="2" applyFont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44" fontId="12" fillId="0" borderId="27" xfId="2" applyFont="1" applyFill="1" applyBorder="1" applyAlignment="1" applyProtection="1">
      <alignment horizontal="left" vertical="center"/>
      <protection locked="0"/>
    </xf>
    <xf numFmtId="44" fontId="12" fillId="0" borderId="28" xfId="2" applyFont="1" applyFill="1" applyBorder="1" applyAlignment="1" applyProtection="1">
      <alignment horizontal="left" vertical="center"/>
      <protection locked="0"/>
    </xf>
    <xf numFmtId="44" fontId="12" fillId="0" borderId="29" xfId="2" applyFont="1" applyFill="1" applyBorder="1" applyAlignment="1" applyProtection="1">
      <alignment horizontal="left" vertical="center"/>
      <protection locked="0"/>
    </xf>
    <xf numFmtId="0" fontId="16" fillId="17" borderId="14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4" fillId="17" borderId="14" xfId="0" applyFont="1" applyFill="1" applyBorder="1" applyAlignment="1" applyProtection="1">
      <alignment horizontal="center" vertical="center"/>
      <protection locked="0"/>
    </xf>
    <xf numFmtId="0" fontId="11" fillId="13" borderId="17" xfId="0" applyFont="1" applyFill="1" applyBorder="1" applyAlignment="1" applyProtection="1">
      <alignment horizontal="left" vertical="center"/>
      <protection locked="0"/>
    </xf>
    <xf numFmtId="0" fontId="11" fillId="13" borderId="12" xfId="0" applyFont="1" applyFill="1" applyBorder="1" applyAlignment="1" applyProtection="1">
      <alignment horizontal="left" vertical="center"/>
      <protection locked="0"/>
    </xf>
    <xf numFmtId="0" fontId="11" fillId="13" borderId="20" xfId="0" applyFont="1" applyFill="1" applyBorder="1" applyAlignment="1" applyProtection="1">
      <alignment horizontal="left" vertical="center"/>
      <protection locked="0"/>
    </xf>
    <xf numFmtId="0" fontId="11" fillId="2" borderId="61" xfId="0" applyFont="1" applyFill="1" applyBorder="1" applyAlignment="1" applyProtection="1">
      <alignment horizontal="left" vertical="center"/>
      <protection locked="0"/>
    </xf>
    <xf numFmtId="0" fontId="11" fillId="2" borderId="62" xfId="0" applyFont="1" applyFill="1" applyBorder="1" applyAlignment="1" applyProtection="1">
      <alignment horizontal="left" vertical="center"/>
      <protection locked="0"/>
    </xf>
    <xf numFmtId="0" fontId="11" fillId="2" borderId="63" xfId="0" applyFont="1" applyFill="1" applyBorder="1" applyAlignment="1" applyProtection="1">
      <alignment horizontal="left" vertical="center"/>
      <protection locked="0"/>
    </xf>
    <xf numFmtId="0" fontId="14" fillId="15" borderId="31" xfId="0" applyFont="1" applyFill="1" applyBorder="1" applyAlignment="1" applyProtection="1">
      <alignment horizontal="right" vertical="center"/>
      <protection locked="0"/>
    </xf>
    <xf numFmtId="0" fontId="14" fillId="15" borderId="34" xfId="0" applyFont="1" applyFill="1" applyBorder="1" applyAlignment="1" applyProtection="1">
      <alignment horizontal="right" vertical="center"/>
      <protection locked="0"/>
    </xf>
    <xf numFmtId="43" fontId="13" fillId="15" borderId="16" xfId="1" applyFont="1" applyFill="1" applyBorder="1" applyAlignment="1" applyProtection="1">
      <alignment horizontal="left"/>
      <protection locked="0"/>
    </xf>
    <xf numFmtId="43" fontId="13" fillId="15" borderId="0" xfId="1" applyFont="1" applyFill="1" applyBorder="1" applyAlignment="1" applyProtection="1">
      <alignment horizontal="left"/>
      <protection locked="0"/>
    </xf>
    <xf numFmtId="43" fontId="13" fillId="15" borderId="35" xfId="1" applyFont="1" applyFill="1" applyBorder="1" applyAlignment="1" applyProtection="1">
      <alignment horizontal="left"/>
      <protection locked="0"/>
    </xf>
    <xf numFmtId="43" fontId="16" fillId="15" borderId="9" xfId="1" applyFont="1" applyFill="1" applyBorder="1" applyAlignment="1" applyProtection="1">
      <alignment horizontal="left"/>
      <protection locked="0"/>
    </xf>
    <xf numFmtId="43" fontId="16" fillId="15" borderId="10" xfId="1" applyFont="1" applyFill="1" applyBorder="1" applyAlignment="1" applyProtection="1">
      <alignment horizontal="left"/>
      <protection locked="0"/>
    </xf>
    <xf numFmtId="43" fontId="16" fillId="15" borderId="11" xfId="1" applyFont="1" applyFill="1" applyBorder="1" applyAlignment="1" applyProtection="1">
      <alignment horizontal="left"/>
      <protection locked="0"/>
    </xf>
    <xf numFmtId="0" fontId="16" fillId="12" borderId="28" xfId="0" applyFont="1" applyFill="1" applyBorder="1" applyAlignment="1" applyProtection="1">
      <alignment horizontal="right"/>
      <protection locked="0"/>
    </xf>
    <xf numFmtId="0" fontId="16" fillId="12" borderId="29" xfId="0" applyFont="1" applyFill="1" applyBorder="1" applyAlignment="1" applyProtection="1">
      <alignment horizontal="right"/>
      <protection locked="0"/>
    </xf>
    <xf numFmtId="44" fontId="13" fillId="0" borderId="14" xfId="2" applyFont="1" applyBorder="1" applyAlignment="1" applyProtection="1">
      <protection locked="0"/>
    </xf>
    <xf numFmtId="44" fontId="13" fillId="0" borderId="14" xfId="2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protection locked="0"/>
    </xf>
    <xf numFmtId="9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9" fontId="13" fillId="0" borderId="14" xfId="0" applyNumberFormat="1" applyFont="1" applyBorder="1" applyAlignment="1" applyProtection="1">
      <alignment horizontal="center" vertical="center"/>
      <protection locked="0"/>
    </xf>
    <xf numFmtId="9" fontId="13" fillId="0" borderId="14" xfId="3" applyFont="1" applyBorder="1" applyAlignment="1" applyProtection="1">
      <alignment horizontal="center" vertical="center"/>
      <protection locked="0"/>
    </xf>
    <xf numFmtId="9" fontId="13" fillId="0" borderId="15" xfId="3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5A9BA"/>
      <color rgb="FF305496"/>
      <color rgb="FF9E202C"/>
      <color rgb="FFEFE0BB"/>
      <color rgb="FFE6CF96"/>
      <color rgb="FFF1E4C5"/>
      <color rgb="FF477197"/>
      <color rgb="FF263D51"/>
      <color rgb="FFE6CF93"/>
      <color rgb="FFE2A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353787</xdr:colOff>
      <xdr:row>4</xdr:row>
      <xdr:rowOff>27214</xdr:rowOff>
    </xdr:from>
    <xdr:to>
      <xdr:col>1</xdr:col>
      <xdr:colOff>1796143</xdr:colOff>
      <xdr:row>7</xdr:row>
      <xdr:rowOff>188657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84F5F2-E89E-4982-86CD-70C6A6D20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6" y="1333500"/>
          <a:ext cx="1442356" cy="855407"/>
        </a:xfrm>
        <a:prstGeom prst="rect">
          <a:avLst/>
        </a:prstGeom>
      </xdr:spPr>
    </xdr:pic>
    <xdr:clientData/>
  </xdr:twoCellAnchor>
  <xdr:twoCellAnchor editAs="oneCell">
    <xdr:from>
      <xdr:col>15</xdr:col>
      <xdr:colOff>544286</xdr:colOff>
      <xdr:row>4</xdr:row>
      <xdr:rowOff>40821</xdr:rowOff>
    </xdr:from>
    <xdr:to>
      <xdr:col>15</xdr:col>
      <xdr:colOff>1986642</xdr:colOff>
      <xdr:row>7</xdr:row>
      <xdr:rowOff>202264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A445CA-3C73-4D88-88D2-548A70203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0" y="1347107"/>
          <a:ext cx="1442356" cy="855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A396-2194-4B54-AB1C-AEDFC0C01DB5}">
  <sheetPr>
    <tabColor theme="4" tint="-0.249977111117893"/>
  </sheetPr>
  <dimension ref="A1:P93"/>
  <sheetViews>
    <sheetView tabSelected="1" zoomScale="70" zoomScaleNormal="70" workbookViewId="0">
      <selection activeCell="C10" sqref="C10"/>
    </sheetView>
  </sheetViews>
  <sheetFormatPr defaultColWidth="9.140625" defaultRowHeight="18" x14ac:dyDescent="0.25"/>
  <cols>
    <col min="1" max="1" width="86.5703125" style="65" bestFit="1" customWidth="1"/>
    <col min="2" max="2" width="30.85546875" style="65" customWidth="1"/>
    <col min="3" max="3" width="32.28515625" style="65" customWidth="1"/>
    <col min="4" max="4" width="32.42578125" style="65" customWidth="1"/>
    <col min="5" max="5" width="32" style="65" customWidth="1"/>
    <col min="6" max="6" width="33.140625" style="65" customWidth="1"/>
    <col min="7" max="7" width="9.140625" style="65"/>
    <col min="8" max="8" width="59.28515625" style="65" customWidth="1"/>
    <col min="9" max="9" width="20.85546875" style="65" customWidth="1"/>
    <col min="10" max="10" width="25.85546875" style="65" customWidth="1"/>
    <col min="11" max="11" width="18.140625" style="65" customWidth="1"/>
    <col min="12" max="12" width="16.85546875" style="65" customWidth="1"/>
    <col min="13" max="13" width="19.7109375" style="65" customWidth="1"/>
    <col min="14" max="14" width="24" style="65" customWidth="1"/>
    <col min="15" max="15" width="33" style="65" customWidth="1"/>
    <col min="16" max="16" width="34" style="65" customWidth="1"/>
    <col min="17" max="16384" width="9.140625" style="65"/>
  </cols>
  <sheetData>
    <row r="1" spans="1:16" s="182" customFormat="1" ht="27.75" x14ac:dyDescent="0.35">
      <c r="A1" s="181" t="s">
        <v>0</v>
      </c>
      <c r="B1" s="285"/>
      <c r="C1" s="67"/>
      <c r="D1" s="67"/>
      <c r="E1" s="67"/>
      <c r="F1" s="67"/>
    </row>
    <row r="2" spans="1:16" s="182" customFormat="1" ht="28.5" thickBot="1" x14ac:dyDescent="0.4">
      <c r="A2" s="183" t="s">
        <v>1</v>
      </c>
      <c r="B2" s="286"/>
      <c r="C2" s="67"/>
      <c r="D2" s="67"/>
      <c r="E2" s="67"/>
      <c r="F2" s="67"/>
    </row>
    <row r="3" spans="1:16" ht="27.75" thickBot="1" x14ac:dyDescent="0.4">
      <c r="A3" s="66"/>
      <c r="B3" s="67"/>
      <c r="C3" s="67"/>
      <c r="D3" s="67"/>
      <c r="E3" s="67"/>
      <c r="F3" s="67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25">
      <c r="A4" s="190" t="s">
        <v>204</v>
      </c>
      <c r="B4" s="191"/>
      <c r="C4" s="67"/>
      <c r="D4" s="67"/>
      <c r="E4" s="67"/>
      <c r="F4" s="67"/>
      <c r="H4" s="368" t="s">
        <v>199</v>
      </c>
      <c r="I4" s="369"/>
      <c r="J4" s="369"/>
      <c r="K4" s="369"/>
      <c r="L4" s="369"/>
      <c r="M4" s="369"/>
      <c r="N4" s="369"/>
      <c r="O4" s="369"/>
      <c r="P4" s="370"/>
    </row>
    <row r="5" spans="1:16" x14ac:dyDescent="0.25">
      <c r="A5" s="210" t="s">
        <v>222</v>
      </c>
      <c r="B5" s="208"/>
      <c r="C5" s="67"/>
      <c r="D5" s="67"/>
      <c r="E5" s="67"/>
      <c r="F5" s="67"/>
      <c r="H5" s="206" t="s">
        <v>206</v>
      </c>
      <c r="I5" s="207"/>
      <c r="J5" s="207"/>
      <c r="K5" s="207"/>
      <c r="L5" s="207"/>
      <c r="M5" s="207"/>
      <c r="N5" s="207"/>
      <c r="O5" s="207"/>
      <c r="P5" s="208"/>
    </row>
    <row r="6" spans="1:16" x14ac:dyDescent="0.25">
      <c r="A6" s="210" t="s">
        <v>198</v>
      </c>
      <c r="B6" s="208"/>
      <c r="C6" s="67"/>
      <c r="D6" s="67"/>
      <c r="E6" s="67"/>
      <c r="F6" s="67"/>
      <c r="H6" s="210" t="s">
        <v>212</v>
      </c>
      <c r="I6" s="209"/>
      <c r="J6" s="209"/>
      <c r="K6" s="209"/>
      <c r="L6" s="207"/>
      <c r="M6" s="207"/>
      <c r="N6" s="207"/>
      <c r="O6" s="207"/>
      <c r="P6" s="208"/>
    </row>
    <row r="7" spans="1:16" x14ac:dyDescent="0.25">
      <c r="A7" s="210" t="s">
        <v>205</v>
      </c>
      <c r="B7" s="208"/>
      <c r="C7" s="67"/>
      <c r="D7" s="67"/>
      <c r="E7" s="67"/>
      <c r="F7" s="67"/>
      <c r="H7" s="210" t="s">
        <v>210</v>
      </c>
      <c r="I7" s="207"/>
      <c r="J7" s="207"/>
      <c r="K7" s="207"/>
      <c r="L7" s="207"/>
      <c r="M7" s="207"/>
      <c r="N7" s="207"/>
      <c r="O7" s="207"/>
      <c r="P7" s="208"/>
    </row>
    <row r="8" spans="1:16" ht="18.75" thickBot="1" x14ac:dyDescent="0.3">
      <c r="A8" s="212" t="s">
        <v>223</v>
      </c>
      <c r="B8" s="261"/>
      <c r="C8" s="67"/>
      <c r="D8" s="67"/>
      <c r="E8" s="67"/>
      <c r="F8" s="67"/>
      <c r="H8" s="210" t="s">
        <v>211</v>
      </c>
      <c r="I8" s="207"/>
      <c r="J8" s="207"/>
      <c r="K8" s="207"/>
      <c r="L8" s="207"/>
      <c r="M8" s="207"/>
      <c r="N8" s="207"/>
      <c r="O8" s="207"/>
      <c r="P8" s="208"/>
    </row>
    <row r="9" spans="1:16" ht="18.75" thickBot="1" x14ac:dyDescent="0.3">
      <c r="A9" s="66"/>
      <c r="B9" s="67"/>
      <c r="C9" s="67"/>
      <c r="D9" s="67"/>
      <c r="E9" s="67"/>
      <c r="F9" s="67"/>
      <c r="H9" s="210" t="s">
        <v>226</v>
      </c>
      <c r="I9" s="207"/>
      <c r="J9" s="207"/>
      <c r="K9" s="207"/>
      <c r="L9" s="207"/>
      <c r="M9" s="207"/>
      <c r="N9" s="207"/>
      <c r="O9" s="207"/>
      <c r="P9" s="208"/>
    </row>
    <row r="10" spans="1:16" x14ac:dyDescent="0.25">
      <c r="A10" s="237" t="s">
        <v>2</v>
      </c>
      <c r="B10" s="322"/>
      <c r="C10" s="238"/>
      <c r="D10" s="238"/>
      <c r="E10" s="238"/>
      <c r="F10" s="239"/>
      <c r="H10" s="210" t="s">
        <v>227</v>
      </c>
      <c r="I10" s="207"/>
      <c r="J10" s="207"/>
      <c r="K10" s="207"/>
      <c r="L10" s="207"/>
      <c r="M10" s="207"/>
      <c r="N10" s="207"/>
      <c r="O10" s="207"/>
      <c r="P10" s="208"/>
    </row>
    <row r="11" spans="1:16" x14ac:dyDescent="0.25">
      <c r="A11" s="69" t="s">
        <v>3</v>
      </c>
      <c r="B11" s="323" t="s">
        <v>4</v>
      </c>
      <c r="C11" s="318" t="s">
        <v>5</v>
      </c>
      <c r="D11" s="197" t="s">
        <v>6</v>
      </c>
      <c r="E11" s="197" t="s">
        <v>7</v>
      </c>
      <c r="F11" s="198" t="s">
        <v>8</v>
      </c>
      <c r="H11" s="210"/>
      <c r="I11" s="207"/>
      <c r="J11" s="207"/>
      <c r="K11" s="207"/>
      <c r="L11" s="207"/>
      <c r="M11" s="207"/>
      <c r="N11" s="207"/>
      <c r="O11" s="207"/>
      <c r="P11" s="208"/>
    </row>
    <row r="12" spans="1:16" x14ac:dyDescent="0.25">
      <c r="A12" s="70" t="s">
        <v>190</v>
      </c>
      <c r="B12" s="310"/>
      <c r="C12" s="297"/>
      <c r="D12" s="71"/>
      <c r="E12" s="71"/>
      <c r="F12" s="72">
        <f>B12-SUM(C12:E12)</f>
        <v>0</v>
      </c>
      <c r="H12" s="211" t="s">
        <v>207</v>
      </c>
      <c r="I12" s="207"/>
      <c r="J12" s="207"/>
      <c r="K12" s="207"/>
      <c r="L12" s="207"/>
      <c r="M12" s="207"/>
      <c r="N12" s="207"/>
      <c r="O12" s="207"/>
      <c r="P12" s="208"/>
    </row>
    <row r="13" spans="1:16" x14ac:dyDescent="0.25">
      <c r="A13" s="70" t="s">
        <v>191</v>
      </c>
      <c r="B13" s="310"/>
      <c r="C13" s="297"/>
      <c r="D13" s="71"/>
      <c r="E13" s="71"/>
      <c r="F13" s="72">
        <f>B13-SUM(C13:E13)</f>
        <v>0</v>
      </c>
      <c r="H13" s="210" t="s">
        <v>213</v>
      </c>
      <c r="I13" s="207"/>
      <c r="J13" s="207"/>
      <c r="K13" s="207"/>
      <c r="L13" s="207"/>
      <c r="M13" s="207"/>
      <c r="N13" s="207"/>
      <c r="O13" s="207"/>
      <c r="P13" s="208"/>
    </row>
    <row r="14" spans="1:16" x14ac:dyDescent="0.25">
      <c r="A14" s="70" t="s">
        <v>192</v>
      </c>
      <c r="B14" s="310"/>
      <c r="C14" s="297"/>
      <c r="D14" s="71"/>
      <c r="E14" s="71"/>
      <c r="F14" s="72">
        <f t="shared" ref="F14" si="0">B14-SUM(C14:E14)</f>
        <v>0</v>
      </c>
      <c r="H14" s="210" t="s">
        <v>228</v>
      </c>
      <c r="I14" s="207"/>
      <c r="J14" s="207"/>
      <c r="K14" s="207"/>
      <c r="L14" s="207"/>
      <c r="M14" s="207"/>
      <c r="N14" s="207"/>
      <c r="O14" s="207"/>
      <c r="P14" s="208"/>
    </row>
    <row r="15" spans="1:16" x14ac:dyDescent="0.25">
      <c r="A15" s="70"/>
      <c r="B15" s="310"/>
      <c r="C15" s="297"/>
      <c r="D15" s="71"/>
      <c r="E15" s="71"/>
      <c r="F15" s="72">
        <f>B16-SUM(C15:E15)</f>
        <v>0</v>
      </c>
      <c r="H15" s="210" t="s">
        <v>214</v>
      </c>
      <c r="I15" s="207"/>
      <c r="J15" s="207"/>
      <c r="K15" s="207"/>
      <c r="L15" s="207"/>
      <c r="M15" s="207"/>
      <c r="N15" s="207"/>
      <c r="O15" s="207"/>
      <c r="P15" s="208"/>
    </row>
    <row r="16" spans="1:16" x14ac:dyDescent="0.25">
      <c r="A16" s="70"/>
      <c r="B16" s="310"/>
      <c r="C16" s="297"/>
      <c r="D16" s="71"/>
      <c r="E16" s="71"/>
      <c r="F16" s="72">
        <f>B17-SUM(C16:E16)</f>
        <v>0</v>
      </c>
      <c r="H16" s="210" t="s">
        <v>229</v>
      </c>
      <c r="I16" s="207"/>
      <c r="J16" s="207"/>
      <c r="K16" s="207"/>
      <c r="L16" s="207"/>
      <c r="M16" s="207"/>
      <c r="N16" s="207"/>
      <c r="O16" s="207"/>
      <c r="P16" s="208"/>
    </row>
    <row r="17" spans="1:16" x14ac:dyDescent="0.25">
      <c r="A17" s="70"/>
      <c r="B17" s="310"/>
      <c r="C17" s="296"/>
      <c r="D17" s="75"/>
      <c r="E17" s="75"/>
      <c r="F17" s="72">
        <f>B17-SUM(C17:E17)</f>
        <v>0</v>
      </c>
      <c r="H17" s="210" t="s">
        <v>215</v>
      </c>
      <c r="I17" s="207"/>
      <c r="J17" s="207"/>
      <c r="K17" s="207"/>
      <c r="L17" s="207"/>
      <c r="M17" s="207"/>
      <c r="N17" s="207"/>
      <c r="O17" s="207"/>
      <c r="P17" s="208"/>
    </row>
    <row r="18" spans="1:16" ht="18.75" thickBot="1" x14ac:dyDescent="0.3">
      <c r="A18" s="69" t="s">
        <v>9</v>
      </c>
      <c r="B18" s="323" t="s">
        <v>4</v>
      </c>
      <c r="C18" s="318" t="str">
        <f>$C$11</f>
        <v>Income Source #1</v>
      </c>
      <c r="D18" s="197" t="str">
        <f>$D$11</f>
        <v>Income Source #2</v>
      </c>
      <c r="E18" s="197" t="str">
        <f>$E$11</f>
        <v>Income Source #3</v>
      </c>
      <c r="F18" s="199" t="s">
        <v>8</v>
      </c>
      <c r="H18" s="212" t="s">
        <v>230</v>
      </c>
      <c r="I18" s="260"/>
      <c r="J18" s="260"/>
      <c r="K18" s="260"/>
      <c r="L18" s="260"/>
      <c r="M18" s="260"/>
      <c r="N18" s="260"/>
      <c r="O18" s="260"/>
      <c r="P18" s="261"/>
    </row>
    <row r="19" spans="1:16" ht="18.75" thickBot="1" x14ac:dyDescent="0.3">
      <c r="A19" s="213" t="s">
        <v>209</v>
      </c>
      <c r="B19" s="324">
        <f>'Box Calculator'!$F$17</f>
        <v>0</v>
      </c>
      <c r="C19" s="319"/>
      <c r="D19" s="214"/>
      <c r="E19" s="214"/>
      <c r="F19" s="215">
        <f t="shared" ref="F19:F26" si="1">B19-SUM(C19:E19)</f>
        <v>0</v>
      </c>
      <c r="H19" s="184"/>
      <c r="I19" s="184"/>
      <c r="J19" s="184"/>
      <c r="K19" s="184"/>
      <c r="L19" s="184"/>
      <c r="M19" s="184"/>
      <c r="N19" s="184"/>
      <c r="O19" s="184"/>
      <c r="P19" s="184"/>
    </row>
    <row r="20" spans="1:16" x14ac:dyDescent="0.25">
      <c r="A20" s="70" t="s">
        <v>10</v>
      </c>
      <c r="B20" s="310"/>
      <c r="C20" s="297"/>
      <c r="D20" s="71"/>
      <c r="E20" s="71"/>
      <c r="F20" s="72">
        <f t="shared" si="1"/>
        <v>0</v>
      </c>
      <c r="H20" s="371" t="s">
        <v>201</v>
      </c>
      <c r="I20" s="372"/>
      <c r="J20" s="372"/>
      <c r="K20" s="372"/>
      <c r="L20" s="372"/>
      <c r="M20" s="372"/>
      <c r="N20" s="372"/>
      <c r="O20" s="372"/>
      <c r="P20" s="373"/>
    </row>
    <row r="21" spans="1:16" x14ac:dyDescent="0.25">
      <c r="A21" s="70" t="s">
        <v>11</v>
      </c>
      <c r="B21" s="310"/>
      <c r="C21" s="297"/>
      <c r="D21" s="71"/>
      <c r="E21" s="71"/>
      <c r="F21" s="72">
        <f t="shared" si="1"/>
        <v>0</v>
      </c>
      <c r="H21" s="287" t="s">
        <v>152</v>
      </c>
      <c r="I21" s="288"/>
      <c r="J21" s="288"/>
      <c r="K21" s="289"/>
      <c r="L21" s="289"/>
      <c r="M21" s="201"/>
      <c r="N21" s="200"/>
      <c r="O21" s="201"/>
      <c r="P21" s="202"/>
    </row>
    <row r="22" spans="1:16" ht="18.75" thickBot="1" x14ac:dyDescent="0.3">
      <c r="A22" s="70" t="s">
        <v>12</v>
      </c>
      <c r="B22" s="310"/>
      <c r="C22" s="297"/>
      <c r="D22" s="71"/>
      <c r="E22" s="71"/>
      <c r="F22" s="72">
        <f t="shared" si="1"/>
        <v>0</v>
      </c>
      <c r="H22" s="290" t="s">
        <v>153</v>
      </c>
      <c r="I22" s="291"/>
      <c r="J22" s="291"/>
      <c r="K22" s="292"/>
      <c r="L22" s="292"/>
      <c r="M22" s="204"/>
      <c r="N22" s="203"/>
      <c r="O22" s="204"/>
      <c r="P22" s="205"/>
    </row>
    <row r="23" spans="1:16" ht="18.75" thickBot="1" x14ac:dyDescent="0.3">
      <c r="A23" s="70" t="s">
        <v>13</v>
      </c>
      <c r="B23" s="310"/>
      <c r="C23" s="297"/>
      <c r="D23" s="71"/>
      <c r="E23" s="71"/>
      <c r="F23" s="72">
        <f t="shared" si="1"/>
        <v>0</v>
      </c>
      <c r="H23" s="188"/>
      <c r="I23" s="188"/>
      <c r="J23" s="188"/>
      <c r="K23" s="189"/>
      <c r="L23" s="189"/>
      <c r="M23" s="189"/>
      <c r="N23" s="188"/>
      <c r="O23" s="189"/>
      <c r="P23" s="188"/>
    </row>
    <row r="24" spans="1:16" x14ac:dyDescent="0.25">
      <c r="A24" s="70"/>
      <c r="B24" s="310"/>
      <c r="C24" s="297"/>
      <c r="D24" s="71"/>
      <c r="E24" s="71"/>
      <c r="F24" s="72">
        <f t="shared" si="1"/>
        <v>0</v>
      </c>
      <c r="H24" s="185" t="s">
        <v>221</v>
      </c>
      <c r="I24" s="186"/>
      <c r="J24" s="186"/>
      <c r="K24" s="186"/>
      <c r="L24" s="186"/>
      <c r="M24" s="186"/>
      <c r="N24" s="186"/>
      <c r="O24" s="186"/>
      <c r="P24" s="187"/>
    </row>
    <row r="25" spans="1:16" ht="18.75" x14ac:dyDescent="0.25">
      <c r="A25" s="70"/>
      <c r="B25" s="310"/>
      <c r="C25" s="297"/>
      <c r="D25" s="71"/>
      <c r="E25" s="71"/>
      <c r="F25" s="72">
        <f t="shared" si="1"/>
        <v>0</v>
      </c>
      <c r="H25" s="244" t="s">
        <v>154</v>
      </c>
      <c r="I25" s="367" t="s">
        <v>88</v>
      </c>
      <c r="J25" s="367"/>
      <c r="K25" s="367"/>
      <c r="L25" s="367" t="s">
        <v>155</v>
      </c>
      <c r="M25" s="367"/>
      <c r="N25" s="245" t="s">
        <v>156</v>
      </c>
      <c r="O25" s="245" t="s">
        <v>208</v>
      </c>
      <c r="P25" s="246" t="s">
        <v>65</v>
      </c>
    </row>
    <row r="26" spans="1:16" x14ac:dyDescent="0.25">
      <c r="A26" s="74"/>
      <c r="B26" s="309"/>
      <c r="C26" s="296"/>
      <c r="D26" s="75"/>
      <c r="E26" s="75"/>
      <c r="F26" s="72">
        <f t="shared" si="1"/>
        <v>0</v>
      </c>
      <c r="H26" s="90" t="s">
        <v>157</v>
      </c>
      <c r="I26" s="348"/>
      <c r="J26" s="348"/>
      <c r="K26" s="348"/>
      <c r="L26" s="347"/>
      <c r="M26" s="347"/>
      <c r="N26" s="123"/>
      <c r="O26" s="91">
        <f>L26*N26</f>
        <v>0</v>
      </c>
      <c r="P26" s="92"/>
    </row>
    <row r="27" spans="1:16" x14ac:dyDescent="0.25">
      <c r="A27" s="216" t="s">
        <v>14</v>
      </c>
      <c r="B27" s="325">
        <f>$O$89</f>
        <v>0</v>
      </c>
      <c r="C27" s="320"/>
      <c r="D27" s="218"/>
      <c r="E27" s="218">
        <v>0</v>
      </c>
      <c r="F27" s="219"/>
      <c r="H27" s="90" t="s">
        <v>157</v>
      </c>
      <c r="I27" s="348"/>
      <c r="J27" s="348"/>
      <c r="K27" s="348"/>
      <c r="L27" s="347"/>
      <c r="M27" s="347"/>
      <c r="N27" s="123"/>
      <c r="O27" s="91">
        <f t="shared" ref="O27:O32" si="2">L27*N27</f>
        <v>0</v>
      </c>
      <c r="P27" s="92"/>
    </row>
    <row r="28" spans="1:16" ht="18.75" thickBot="1" x14ac:dyDescent="0.3">
      <c r="A28" s="79" t="s">
        <v>15</v>
      </c>
      <c r="B28" s="326">
        <f>SUM(B12:B27)</f>
        <v>0</v>
      </c>
      <c r="C28" s="321">
        <f>SUM(C12:C27)</f>
        <v>0</v>
      </c>
      <c r="D28" s="80">
        <f>SUM(D12:D27)</f>
        <v>0</v>
      </c>
      <c r="E28" s="80">
        <f>SUM(E12:E27)</f>
        <v>0</v>
      </c>
      <c r="F28" s="81">
        <f>SUM(F12:F27)</f>
        <v>0</v>
      </c>
      <c r="H28" s="90" t="s">
        <v>157</v>
      </c>
      <c r="I28" s="348"/>
      <c r="J28" s="348"/>
      <c r="K28" s="348"/>
      <c r="L28" s="347"/>
      <c r="M28" s="347"/>
      <c r="N28" s="123"/>
      <c r="O28" s="91">
        <f>L28*N28</f>
        <v>0</v>
      </c>
      <c r="P28" s="92"/>
    </row>
    <row r="29" spans="1:16" ht="18.75" thickBot="1" x14ac:dyDescent="0.3">
      <c r="A29" s="82"/>
      <c r="B29" s="83"/>
      <c r="C29" s="83"/>
      <c r="D29" s="83"/>
      <c r="E29" s="83"/>
      <c r="F29" s="64"/>
      <c r="H29" s="90" t="s">
        <v>157</v>
      </c>
      <c r="I29" s="348"/>
      <c r="J29" s="348"/>
      <c r="K29" s="348"/>
      <c r="L29" s="347"/>
      <c r="M29" s="347"/>
      <c r="N29" s="123"/>
      <c r="O29" s="91">
        <f t="shared" si="2"/>
        <v>0</v>
      </c>
      <c r="P29" s="92"/>
    </row>
    <row r="30" spans="1:16" x14ac:dyDescent="0.25">
      <c r="A30" s="236" t="s">
        <v>16</v>
      </c>
      <c r="B30" s="305"/>
      <c r="C30" s="68"/>
      <c r="D30" s="68"/>
      <c r="E30" s="84"/>
      <c r="F30" s="85"/>
      <c r="H30" s="90" t="s">
        <v>161</v>
      </c>
      <c r="I30" s="348"/>
      <c r="J30" s="348"/>
      <c r="K30" s="348"/>
      <c r="L30" s="347"/>
      <c r="M30" s="347"/>
      <c r="N30" s="123"/>
      <c r="O30" s="91">
        <f t="shared" si="2"/>
        <v>0</v>
      </c>
      <c r="P30" s="92"/>
    </row>
    <row r="31" spans="1:16" x14ac:dyDescent="0.25">
      <c r="A31" s="240" t="s">
        <v>17</v>
      </c>
      <c r="B31" s="306" t="s">
        <v>4</v>
      </c>
      <c r="C31" s="293" t="str">
        <f>$C$11</f>
        <v>Income Source #1</v>
      </c>
      <c r="D31" s="241" t="str">
        <f>$D$11</f>
        <v>Income Source #2</v>
      </c>
      <c r="E31" s="241" t="str">
        <f>$E$11</f>
        <v>Income Source #3</v>
      </c>
      <c r="F31" s="242" t="s">
        <v>8</v>
      </c>
      <c r="H31" s="90" t="s">
        <v>158</v>
      </c>
      <c r="I31" s="348"/>
      <c r="J31" s="348"/>
      <c r="K31" s="348"/>
      <c r="L31" s="347"/>
      <c r="M31" s="347"/>
      <c r="N31" s="123"/>
      <c r="O31" s="91">
        <f t="shared" si="2"/>
        <v>0</v>
      </c>
      <c r="P31" s="92"/>
    </row>
    <row r="32" spans="1:16" x14ac:dyDescent="0.25">
      <c r="A32" s="74" t="s">
        <v>18</v>
      </c>
      <c r="B32" s="307"/>
      <c r="C32" s="294"/>
      <c r="D32" s="86"/>
      <c r="E32" s="86"/>
      <c r="F32" s="72">
        <f t="shared" ref="F32:F39" si="3">B32-SUM(C32:E32)</f>
        <v>0</v>
      </c>
      <c r="H32" s="90" t="s">
        <v>159</v>
      </c>
      <c r="I32" s="348"/>
      <c r="J32" s="348"/>
      <c r="K32" s="348"/>
      <c r="L32" s="347"/>
      <c r="M32" s="347"/>
      <c r="N32" s="123"/>
      <c r="O32" s="91">
        <f t="shared" si="2"/>
        <v>0</v>
      </c>
      <c r="P32" s="92"/>
    </row>
    <row r="33" spans="1:16" ht="18.75" thickBot="1" x14ac:dyDescent="0.3">
      <c r="A33" s="74" t="s">
        <v>19</v>
      </c>
      <c r="B33" s="307"/>
      <c r="C33" s="294"/>
      <c r="D33" s="86"/>
      <c r="E33" s="86"/>
      <c r="F33" s="72">
        <f t="shared" si="3"/>
        <v>0</v>
      </c>
      <c r="H33" s="247" t="s">
        <v>160</v>
      </c>
      <c r="I33" s="248"/>
      <c r="J33" s="248"/>
      <c r="K33" s="248"/>
      <c r="L33" s="248"/>
      <c r="M33" s="248"/>
      <c r="N33" s="249" t="s">
        <v>160</v>
      </c>
      <c r="O33" s="250">
        <f>SUM(O26:O32)</f>
        <v>0</v>
      </c>
      <c r="P33" s="251"/>
    </row>
    <row r="34" spans="1:16" ht="18.75" thickBot="1" x14ac:dyDescent="0.3">
      <c r="A34" s="74" t="s">
        <v>20</v>
      </c>
      <c r="B34" s="307"/>
      <c r="C34" s="294"/>
      <c r="D34" s="86"/>
      <c r="E34" s="86"/>
      <c r="F34" s="72">
        <f t="shared" si="3"/>
        <v>0</v>
      </c>
      <c r="H34" s="94"/>
      <c r="I34" s="94"/>
      <c r="J34" s="94"/>
      <c r="K34" s="94"/>
      <c r="L34" s="94"/>
      <c r="M34" s="94"/>
      <c r="N34" s="94"/>
      <c r="O34" s="95"/>
      <c r="P34" s="94"/>
    </row>
    <row r="35" spans="1:16" x14ac:dyDescent="0.25">
      <c r="A35" s="74" t="s">
        <v>21</v>
      </c>
      <c r="B35" s="307"/>
      <c r="C35" s="294"/>
      <c r="D35" s="86"/>
      <c r="E35" s="86"/>
      <c r="F35" s="72">
        <f t="shared" si="3"/>
        <v>0</v>
      </c>
      <c r="H35" s="185" t="s">
        <v>218</v>
      </c>
      <c r="I35" s="186"/>
      <c r="J35" s="186"/>
      <c r="K35" s="186"/>
      <c r="L35" s="186"/>
      <c r="M35" s="186"/>
      <c r="N35" s="186"/>
      <c r="O35" s="186"/>
      <c r="P35" s="187"/>
    </row>
    <row r="36" spans="1:16" ht="18.75" x14ac:dyDescent="0.25">
      <c r="A36" s="74" t="s">
        <v>22</v>
      </c>
      <c r="B36" s="307"/>
      <c r="C36" s="294"/>
      <c r="D36" s="86"/>
      <c r="E36" s="86"/>
      <c r="F36" s="72">
        <f t="shared" si="3"/>
        <v>0</v>
      </c>
      <c r="H36" s="252" t="s">
        <v>154</v>
      </c>
      <c r="I36" s="360" t="s">
        <v>88</v>
      </c>
      <c r="J36" s="360"/>
      <c r="K36" s="360"/>
      <c r="L36" s="360" t="s">
        <v>155</v>
      </c>
      <c r="M36" s="360"/>
      <c r="N36" s="253" t="s">
        <v>156</v>
      </c>
      <c r="O36" s="253" t="s">
        <v>193</v>
      </c>
      <c r="P36" s="254" t="s">
        <v>65</v>
      </c>
    </row>
    <row r="37" spans="1:16" x14ac:dyDescent="0.25">
      <c r="A37" s="74" t="s">
        <v>23</v>
      </c>
      <c r="B37" s="307"/>
      <c r="C37" s="294"/>
      <c r="D37" s="86"/>
      <c r="E37" s="86"/>
      <c r="F37" s="72">
        <f t="shared" si="3"/>
        <v>0</v>
      </c>
      <c r="H37" s="90" t="s">
        <v>157</v>
      </c>
      <c r="I37" s="348"/>
      <c r="J37" s="348"/>
      <c r="K37" s="348"/>
      <c r="L37" s="347"/>
      <c r="M37" s="347"/>
      <c r="N37" s="123"/>
      <c r="O37" s="91">
        <f t="shared" ref="O37:O43" si="4">L37*N37</f>
        <v>0</v>
      </c>
      <c r="P37" s="92"/>
    </row>
    <row r="38" spans="1:16" x14ac:dyDescent="0.25">
      <c r="A38" s="74" t="s">
        <v>24</v>
      </c>
      <c r="B38" s="307"/>
      <c r="C38" s="294"/>
      <c r="D38" s="86"/>
      <c r="E38" s="86"/>
      <c r="F38" s="72">
        <f t="shared" si="3"/>
        <v>0</v>
      </c>
      <c r="H38" s="90" t="s">
        <v>157</v>
      </c>
      <c r="I38" s="348"/>
      <c r="J38" s="348"/>
      <c r="K38" s="348"/>
      <c r="L38" s="347"/>
      <c r="M38" s="347"/>
      <c r="N38" s="123"/>
      <c r="O38" s="91">
        <f t="shared" si="4"/>
        <v>0</v>
      </c>
      <c r="P38" s="92"/>
    </row>
    <row r="39" spans="1:16" x14ac:dyDescent="0.25">
      <c r="A39" s="93"/>
      <c r="B39" s="307"/>
      <c r="C39" s="294"/>
      <c r="D39" s="86"/>
      <c r="E39" s="86"/>
      <c r="F39" s="72">
        <f t="shared" si="3"/>
        <v>0</v>
      </c>
      <c r="H39" s="90" t="s">
        <v>161</v>
      </c>
      <c r="I39" s="348"/>
      <c r="J39" s="348"/>
      <c r="K39" s="348"/>
      <c r="L39" s="347"/>
      <c r="M39" s="347"/>
      <c r="N39" s="123"/>
      <c r="O39" s="91">
        <f t="shared" si="4"/>
        <v>0</v>
      </c>
      <c r="P39" s="92"/>
    </row>
    <row r="40" spans="1:16" x14ac:dyDescent="0.25">
      <c r="A40" s="240" t="s">
        <v>25</v>
      </c>
      <c r="B40" s="308" t="s">
        <v>4</v>
      </c>
      <c r="C40" s="295" t="str">
        <f>$C$11</f>
        <v>Income Source #1</v>
      </c>
      <c r="D40" s="243" t="str">
        <f>$D$11</f>
        <v>Income Source #2</v>
      </c>
      <c r="E40" s="243" t="str">
        <f>$E$11</f>
        <v>Income Source #3</v>
      </c>
      <c r="F40" s="242" t="s">
        <v>8</v>
      </c>
      <c r="H40" s="90" t="s">
        <v>162</v>
      </c>
      <c r="I40" s="348"/>
      <c r="J40" s="348"/>
      <c r="K40" s="348"/>
      <c r="L40" s="347"/>
      <c r="M40" s="347"/>
      <c r="N40" s="123"/>
      <c r="O40" s="91">
        <f t="shared" si="4"/>
        <v>0</v>
      </c>
      <c r="P40" s="92"/>
    </row>
    <row r="41" spans="1:16" x14ac:dyDescent="0.25">
      <c r="A41" s="74" t="s">
        <v>26</v>
      </c>
      <c r="B41" s="309"/>
      <c r="C41" s="296"/>
      <c r="D41" s="75"/>
      <c r="E41" s="75"/>
      <c r="F41" s="72">
        <f t="shared" ref="F41:F55" si="5">B41-SUM(C41:E41)</f>
        <v>0</v>
      </c>
      <c r="H41" s="90" t="s">
        <v>163</v>
      </c>
      <c r="I41" s="348"/>
      <c r="J41" s="348"/>
      <c r="K41" s="348"/>
      <c r="L41" s="347"/>
      <c r="M41" s="347"/>
      <c r="N41" s="123"/>
      <c r="O41" s="91">
        <f t="shared" si="4"/>
        <v>0</v>
      </c>
      <c r="P41" s="92"/>
    </row>
    <row r="42" spans="1:16" x14ac:dyDescent="0.25">
      <c r="A42" s="74" t="s">
        <v>27</v>
      </c>
      <c r="B42" s="309"/>
      <c r="C42" s="296"/>
      <c r="D42" s="75"/>
      <c r="E42" s="75"/>
      <c r="F42" s="72">
        <f t="shared" si="5"/>
        <v>0</v>
      </c>
      <c r="H42" s="90" t="s">
        <v>158</v>
      </c>
      <c r="I42" s="348"/>
      <c r="J42" s="348"/>
      <c r="K42" s="348"/>
      <c r="L42" s="347"/>
      <c r="M42" s="347"/>
      <c r="N42" s="123"/>
      <c r="O42" s="91">
        <f t="shared" si="4"/>
        <v>0</v>
      </c>
      <c r="P42" s="92"/>
    </row>
    <row r="43" spans="1:16" x14ac:dyDescent="0.25">
      <c r="A43" s="74" t="s">
        <v>28</v>
      </c>
      <c r="B43" s="309"/>
      <c r="C43" s="296"/>
      <c r="D43" s="75"/>
      <c r="E43" s="75"/>
      <c r="F43" s="72">
        <f t="shared" si="5"/>
        <v>0</v>
      </c>
      <c r="H43" s="90" t="s">
        <v>159</v>
      </c>
      <c r="I43" s="348"/>
      <c r="J43" s="348"/>
      <c r="K43" s="348"/>
      <c r="L43" s="347"/>
      <c r="M43" s="347"/>
      <c r="N43" s="123"/>
      <c r="O43" s="91">
        <f t="shared" si="4"/>
        <v>0</v>
      </c>
      <c r="P43" s="92"/>
    </row>
    <row r="44" spans="1:16" ht="18.75" thickBot="1" x14ac:dyDescent="0.3">
      <c r="A44" s="74" t="s">
        <v>29</v>
      </c>
      <c r="B44" s="309"/>
      <c r="C44" s="296"/>
      <c r="D44" s="75"/>
      <c r="E44" s="75"/>
      <c r="F44" s="72">
        <f t="shared" si="5"/>
        <v>0</v>
      </c>
      <c r="H44" s="247"/>
      <c r="I44" s="248"/>
      <c r="J44" s="248"/>
      <c r="K44" s="248"/>
      <c r="L44" s="248"/>
      <c r="M44" s="248"/>
      <c r="N44" s="249" t="s">
        <v>160</v>
      </c>
      <c r="O44" s="250">
        <f>SUM(O37:O43)</f>
        <v>0</v>
      </c>
      <c r="P44" s="251"/>
    </row>
    <row r="45" spans="1:16" ht="18.75" thickBot="1" x14ac:dyDescent="0.3">
      <c r="A45" s="74" t="s">
        <v>30</v>
      </c>
      <c r="B45" s="309"/>
      <c r="C45" s="296"/>
      <c r="D45" s="75"/>
      <c r="E45" s="75"/>
      <c r="F45" s="72">
        <f t="shared" si="5"/>
        <v>0</v>
      </c>
      <c r="H45" s="94"/>
      <c r="I45" s="94"/>
      <c r="J45" s="94"/>
      <c r="K45" s="94"/>
      <c r="L45" s="94"/>
      <c r="M45" s="94"/>
      <c r="N45" s="94"/>
      <c r="O45" s="95"/>
      <c r="P45" s="94"/>
    </row>
    <row r="46" spans="1:16" x14ac:dyDescent="0.25">
      <c r="A46" s="70" t="s">
        <v>31</v>
      </c>
      <c r="B46" s="310"/>
      <c r="C46" s="297"/>
      <c r="D46" s="71"/>
      <c r="E46" s="71"/>
      <c r="F46" s="72">
        <f t="shared" si="5"/>
        <v>0</v>
      </c>
      <c r="H46" s="185" t="s">
        <v>217</v>
      </c>
      <c r="I46" s="186"/>
      <c r="J46" s="186"/>
      <c r="K46" s="186"/>
      <c r="L46" s="186"/>
      <c r="M46" s="186"/>
      <c r="N46" s="186"/>
      <c r="O46" s="186"/>
      <c r="P46" s="187"/>
    </row>
    <row r="47" spans="1:16" ht="18.75" x14ac:dyDescent="0.25">
      <c r="A47" s="70" t="s">
        <v>32</v>
      </c>
      <c r="B47" s="310"/>
      <c r="C47" s="297"/>
      <c r="D47" s="71"/>
      <c r="E47" s="71"/>
      <c r="F47" s="72">
        <f t="shared" si="5"/>
        <v>0</v>
      </c>
      <c r="H47" s="262" t="s">
        <v>154</v>
      </c>
      <c r="I47" s="361" t="s">
        <v>88</v>
      </c>
      <c r="J47" s="362"/>
      <c r="K47" s="362"/>
      <c r="L47" s="361" t="s">
        <v>155</v>
      </c>
      <c r="M47" s="362"/>
      <c r="N47" s="363"/>
      <c r="O47" s="263" t="s">
        <v>193</v>
      </c>
      <c r="P47" s="264" t="s">
        <v>65</v>
      </c>
    </row>
    <row r="48" spans="1:16" x14ac:dyDescent="0.25">
      <c r="A48" s="74" t="s">
        <v>33</v>
      </c>
      <c r="B48" s="309"/>
      <c r="C48" s="296"/>
      <c r="D48" s="75"/>
      <c r="E48" s="75"/>
      <c r="F48" s="72">
        <f t="shared" si="5"/>
        <v>0</v>
      </c>
      <c r="H48" s="97" t="s">
        <v>165</v>
      </c>
      <c r="I48" s="349"/>
      <c r="J48" s="350"/>
      <c r="K48" s="351"/>
      <c r="L48" s="352">
        <v>0</v>
      </c>
      <c r="M48" s="353"/>
      <c r="N48" s="354"/>
      <c r="O48" s="91">
        <f>L48</f>
        <v>0</v>
      </c>
      <c r="P48" s="92"/>
    </row>
    <row r="49" spans="1:16" x14ac:dyDescent="0.25">
      <c r="A49" s="70" t="s">
        <v>34</v>
      </c>
      <c r="B49" s="310"/>
      <c r="C49" s="297"/>
      <c r="D49" s="71"/>
      <c r="E49" s="71"/>
      <c r="F49" s="72">
        <f t="shared" si="5"/>
        <v>0</v>
      </c>
      <c r="H49" s="90" t="s">
        <v>166</v>
      </c>
      <c r="I49" s="349"/>
      <c r="J49" s="350"/>
      <c r="K49" s="351"/>
      <c r="L49" s="352">
        <v>0</v>
      </c>
      <c r="M49" s="353"/>
      <c r="N49" s="354"/>
      <c r="O49" s="91">
        <f t="shared" ref="O49:O57" si="6">L49</f>
        <v>0</v>
      </c>
      <c r="P49" s="92"/>
    </row>
    <row r="50" spans="1:16" x14ac:dyDescent="0.25">
      <c r="A50" s="70" t="s">
        <v>35</v>
      </c>
      <c r="B50" s="310"/>
      <c r="C50" s="297"/>
      <c r="D50" s="71"/>
      <c r="E50" s="71"/>
      <c r="F50" s="72">
        <f t="shared" si="5"/>
        <v>0</v>
      </c>
      <c r="H50" s="90" t="s">
        <v>167</v>
      </c>
      <c r="I50" s="349"/>
      <c r="J50" s="350"/>
      <c r="K50" s="351"/>
      <c r="L50" s="352">
        <v>0</v>
      </c>
      <c r="M50" s="353"/>
      <c r="N50" s="354"/>
      <c r="O50" s="91">
        <f t="shared" si="6"/>
        <v>0</v>
      </c>
      <c r="P50" s="92"/>
    </row>
    <row r="51" spans="1:16" x14ac:dyDescent="0.25">
      <c r="A51" s="74" t="s">
        <v>36</v>
      </c>
      <c r="B51" s="309"/>
      <c r="C51" s="296"/>
      <c r="D51" s="75"/>
      <c r="E51" s="75"/>
      <c r="F51" s="72">
        <f t="shared" si="5"/>
        <v>0</v>
      </c>
      <c r="H51" s="90" t="s">
        <v>168</v>
      </c>
      <c r="I51" s="349"/>
      <c r="J51" s="350"/>
      <c r="K51" s="351"/>
      <c r="L51" s="352">
        <v>0</v>
      </c>
      <c r="M51" s="353"/>
      <c r="N51" s="354"/>
      <c r="O51" s="91">
        <f t="shared" si="6"/>
        <v>0</v>
      </c>
      <c r="P51" s="92"/>
    </row>
    <row r="52" spans="1:16" x14ac:dyDescent="0.25">
      <c r="A52" s="96"/>
      <c r="B52" s="309"/>
      <c r="C52" s="296"/>
      <c r="D52" s="75"/>
      <c r="E52" s="75"/>
      <c r="F52" s="72">
        <f t="shared" si="5"/>
        <v>0</v>
      </c>
      <c r="H52" s="90" t="s">
        <v>169</v>
      </c>
      <c r="I52" s="349"/>
      <c r="J52" s="350"/>
      <c r="K52" s="351"/>
      <c r="L52" s="352">
        <v>0</v>
      </c>
      <c r="M52" s="353"/>
      <c r="N52" s="354"/>
      <c r="O52" s="91">
        <f t="shared" si="6"/>
        <v>0</v>
      </c>
      <c r="P52" s="92"/>
    </row>
    <row r="53" spans="1:16" x14ac:dyDescent="0.25">
      <c r="A53" s="96"/>
      <c r="B53" s="309"/>
      <c r="C53" s="296"/>
      <c r="D53" s="75"/>
      <c r="E53" s="75"/>
      <c r="F53" s="72">
        <f t="shared" si="5"/>
        <v>0</v>
      </c>
      <c r="H53" s="90" t="s">
        <v>170</v>
      </c>
      <c r="I53" s="349"/>
      <c r="J53" s="350"/>
      <c r="K53" s="351"/>
      <c r="L53" s="352">
        <v>0</v>
      </c>
      <c r="M53" s="353"/>
      <c r="N53" s="354"/>
      <c r="O53" s="91">
        <f t="shared" si="6"/>
        <v>0</v>
      </c>
      <c r="P53" s="92"/>
    </row>
    <row r="54" spans="1:16" x14ac:dyDescent="0.25">
      <c r="A54" s="74"/>
      <c r="B54" s="309"/>
      <c r="C54" s="296"/>
      <c r="D54" s="75"/>
      <c r="E54" s="75"/>
      <c r="F54" s="72">
        <f t="shared" si="5"/>
        <v>0</v>
      </c>
      <c r="H54" s="90" t="s">
        <v>171</v>
      </c>
      <c r="I54" s="349"/>
      <c r="J54" s="350"/>
      <c r="K54" s="351"/>
      <c r="L54" s="352">
        <v>0</v>
      </c>
      <c r="M54" s="353"/>
      <c r="N54" s="354"/>
      <c r="O54" s="91">
        <f t="shared" si="6"/>
        <v>0</v>
      </c>
      <c r="P54" s="92"/>
    </row>
    <row r="55" spans="1:16" x14ac:dyDescent="0.25">
      <c r="A55" s="74"/>
      <c r="B55" s="309"/>
      <c r="C55" s="296"/>
      <c r="D55" s="75"/>
      <c r="E55" s="75"/>
      <c r="F55" s="72">
        <f t="shared" si="5"/>
        <v>0</v>
      </c>
      <c r="H55" s="90" t="s">
        <v>172</v>
      </c>
      <c r="I55" s="349"/>
      <c r="J55" s="350"/>
      <c r="K55" s="351"/>
      <c r="L55" s="352">
        <v>0</v>
      </c>
      <c r="M55" s="353"/>
      <c r="N55" s="354"/>
      <c r="O55" s="91">
        <f t="shared" si="6"/>
        <v>0</v>
      </c>
      <c r="P55" s="92"/>
    </row>
    <row r="56" spans="1:16" x14ac:dyDescent="0.25">
      <c r="A56" s="240" t="s">
        <v>37</v>
      </c>
      <c r="B56" s="308" t="s">
        <v>4</v>
      </c>
      <c r="C56" s="295" t="str">
        <f>$C$11</f>
        <v>Income Source #1</v>
      </c>
      <c r="D56" s="243" t="str">
        <f>$D$11</f>
        <v>Income Source #2</v>
      </c>
      <c r="E56" s="243" t="str">
        <f>$E$11</f>
        <v>Income Source #3</v>
      </c>
      <c r="F56" s="242" t="s">
        <v>8</v>
      </c>
      <c r="H56" s="90" t="s">
        <v>173</v>
      </c>
      <c r="I56" s="349"/>
      <c r="J56" s="350"/>
      <c r="K56" s="351"/>
      <c r="L56" s="352">
        <v>0</v>
      </c>
      <c r="M56" s="353"/>
      <c r="N56" s="354"/>
      <c r="O56" s="91">
        <f t="shared" si="6"/>
        <v>0</v>
      </c>
      <c r="P56" s="92"/>
    </row>
    <row r="57" spans="1:16" x14ac:dyDescent="0.25">
      <c r="A57" s="74" t="s">
        <v>38</v>
      </c>
      <c r="B57" s="309"/>
      <c r="C57" s="296"/>
      <c r="D57" s="75"/>
      <c r="E57" s="75"/>
      <c r="F57" s="72">
        <f t="shared" ref="F57:F66" si="7">B57-SUM(C57:E57)</f>
        <v>0</v>
      </c>
      <c r="H57" s="90" t="s">
        <v>174</v>
      </c>
      <c r="I57" s="349"/>
      <c r="J57" s="350"/>
      <c r="K57" s="351"/>
      <c r="L57" s="352">
        <v>0</v>
      </c>
      <c r="M57" s="353"/>
      <c r="N57" s="354"/>
      <c r="O57" s="91">
        <f t="shared" si="6"/>
        <v>0</v>
      </c>
      <c r="P57" s="92"/>
    </row>
    <row r="58" spans="1:16" ht="18.75" thickBot="1" x14ac:dyDescent="0.3">
      <c r="A58" s="74" t="s">
        <v>39</v>
      </c>
      <c r="B58" s="309"/>
      <c r="C58" s="296"/>
      <c r="D58" s="75"/>
      <c r="E58" s="75"/>
      <c r="F58" s="72">
        <f t="shared" si="7"/>
        <v>0</v>
      </c>
      <c r="H58" s="265"/>
      <c r="I58" s="266"/>
      <c r="J58" s="266"/>
      <c r="K58" s="266"/>
      <c r="L58" s="266"/>
      <c r="M58" s="266"/>
      <c r="N58" s="267" t="s">
        <v>160</v>
      </c>
      <c r="O58" s="268">
        <f>SUM(O48:O57)</f>
        <v>0</v>
      </c>
      <c r="P58" s="269"/>
    </row>
    <row r="59" spans="1:16" ht="18.75" thickBot="1" x14ac:dyDescent="0.3">
      <c r="A59" s="74" t="s">
        <v>40</v>
      </c>
      <c r="B59" s="309"/>
      <c r="C59" s="296"/>
      <c r="D59" s="75"/>
      <c r="E59" s="75"/>
      <c r="F59" s="72">
        <f t="shared" si="7"/>
        <v>0</v>
      </c>
      <c r="H59" s="98"/>
      <c r="I59" s="98"/>
      <c r="J59" s="98"/>
      <c r="K59" s="98"/>
      <c r="L59" s="98"/>
      <c r="M59" s="98"/>
      <c r="N59" s="98"/>
      <c r="O59" s="99"/>
      <c r="P59" s="98"/>
    </row>
    <row r="60" spans="1:16" x14ac:dyDescent="0.25">
      <c r="A60" s="74" t="s">
        <v>41</v>
      </c>
      <c r="B60" s="309"/>
      <c r="C60" s="296"/>
      <c r="D60" s="75"/>
      <c r="E60" s="75"/>
      <c r="F60" s="72">
        <f t="shared" si="7"/>
        <v>0</v>
      </c>
      <c r="H60" s="185" t="s">
        <v>202</v>
      </c>
      <c r="I60" s="186"/>
      <c r="J60" s="186"/>
      <c r="K60" s="186"/>
      <c r="L60" s="186"/>
      <c r="M60" s="186"/>
      <c r="N60" s="186"/>
      <c r="O60" s="186"/>
      <c r="P60" s="187"/>
    </row>
    <row r="61" spans="1:16" ht="18.75" x14ac:dyDescent="0.25">
      <c r="A61" s="74" t="s">
        <v>42</v>
      </c>
      <c r="B61" s="309"/>
      <c r="C61" s="296"/>
      <c r="D61" s="75"/>
      <c r="E61" s="75"/>
      <c r="F61" s="72">
        <f t="shared" si="7"/>
        <v>0</v>
      </c>
      <c r="H61" s="262" t="s">
        <v>203</v>
      </c>
      <c r="I61" s="361" t="s">
        <v>88</v>
      </c>
      <c r="J61" s="363"/>
      <c r="K61" s="364" t="s">
        <v>175</v>
      </c>
      <c r="L61" s="365"/>
      <c r="M61" s="365"/>
      <c r="N61" s="366"/>
      <c r="O61" s="263" t="s">
        <v>194</v>
      </c>
      <c r="P61" s="264" t="s">
        <v>65</v>
      </c>
    </row>
    <row r="62" spans="1:16" x14ac:dyDescent="0.25">
      <c r="A62" s="74" t="s">
        <v>43</v>
      </c>
      <c r="B62" s="309"/>
      <c r="C62" s="296"/>
      <c r="D62" s="75"/>
      <c r="E62" s="75"/>
      <c r="F62" s="72">
        <f t="shared" si="7"/>
        <v>0</v>
      </c>
      <c r="H62" s="90"/>
      <c r="I62" s="355"/>
      <c r="J62" s="356"/>
      <c r="K62" s="357"/>
      <c r="L62" s="358"/>
      <c r="M62" s="358"/>
      <c r="N62" s="359"/>
      <c r="O62" s="91">
        <v>0</v>
      </c>
      <c r="P62" s="100"/>
    </row>
    <row r="63" spans="1:16" x14ac:dyDescent="0.25">
      <c r="A63" s="74"/>
      <c r="B63" s="309"/>
      <c r="C63" s="296"/>
      <c r="D63" s="75"/>
      <c r="E63" s="75"/>
      <c r="F63" s="72">
        <f t="shared" si="7"/>
        <v>0</v>
      </c>
      <c r="H63" s="90"/>
      <c r="I63" s="355"/>
      <c r="J63" s="356"/>
      <c r="K63" s="357"/>
      <c r="L63" s="358"/>
      <c r="M63" s="358"/>
      <c r="N63" s="359"/>
      <c r="O63" s="91">
        <f>K63</f>
        <v>0</v>
      </c>
      <c r="P63" s="100"/>
    </row>
    <row r="64" spans="1:16" x14ac:dyDescent="0.25">
      <c r="A64" s="74"/>
      <c r="B64" s="309"/>
      <c r="C64" s="296"/>
      <c r="D64" s="75"/>
      <c r="E64" s="75"/>
      <c r="F64" s="72">
        <f t="shared" si="7"/>
        <v>0</v>
      </c>
      <c r="H64" s="90"/>
      <c r="I64" s="355"/>
      <c r="J64" s="356"/>
      <c r="K64" s="357"/>
      <c r="L64" s="358"/>
      <c r="M64" s="358"/>
      <c r="N64" s="359"/>
      <c r="O64" s="91">
        <f>K64</f>
        <v>0</v>
      </c>
      <c r="P64" s="100"/>
    </row>
    <row r="65" spans="1:16" x14ac:dyDescent="0.25">
      <c r="A65" s="74"/>
      <c r="B65" s="309"/>
      <c r="C65" s="296"/>
      <c r="D65" s="75"/>
      <c r="E65" s="75"/>
      <c r="F65" s="72">
        <f t="shared" si="7"/>
        <v>0</v>
      </c>
      <c r="H65" s="90"/>
      <c r="I65" s="355"/>
      <c r="J65" s="356"/>
      <c r="K65" s="357"/>
      <c r="L65" s="358"/>
      <c r="M65" s="358"/>
      <c r="N65" s="359"/>
      <c r="O65" s="91">
        <f>K65</f>
        <v>0</v>
      </c>
      <c r="P65" s="100"/>
    </row>
    <row r="66" spans="1:16" x14ac:dyDescent="0.25">
      <c r="A66" s="74"/>
      <c r="B66" s="309"/>
      <c r="C66" s="296"/>
      <c r="D66" s="75"/>
      <c r="E66" s="75"/>
      <c r="F66" s="72">
        <f t="shared" si="7"/>
        <v>0</v>
      </c>
      <c r="H66" s="90"/>
      <c r="I66" s="355"/>
      <c r="J66" s="356"/>
      <c r="K66" s="357"/>
      <c r="L66" s="358"/>
      <c r="M66" s="358"/>
      <c r="N66" s="359"/>
      <c r="O66" s="91">
        <f>K66</f>
        <v>0</v>
      </c>
      <c r="P66" s="100"/>
    </row>
    <row r="67" spans="1:16" ht="18.75" x14ac:dyDescent="0.25">
      <c r="A67" s="240" t="s">
        <v>44</v>
      </c>
      <c r="B67" s="311" t="s">
        <v>4</v>
      </c>
      <c r="C67" s="298" t="str">
        <f>$C$11</f>
        <v>Income Source #1</v>
      </c>
      <c r="D67" s="255" t="str">
        <f>$D$11</f>
        <v>Income Source #2</v>
      </c>
      <c r="E67" s="255" t="str">
        <f>$E$11</f>
        <v>Income Source #3</v>
      </c>
      <c r="F67" s="256" t="s">
        <v>8</v>
      </c>
      <c r="H67" s="90"/>
      <c r="I67" s="355"/>
      <c r="J67" s="356"/>
      <c r="K67" s="357"/>
      <c r="L67" s="358"/>
      <c r="M67" s="358"/>
      <c r="N67" s="359"/>
      <c r="O67" s="91">
        <f>K67</f>
        <v>0</v>
      </c>
      <c r="P67" s="100"/>
    </row>
    <row r="68" spans="1:16" ht="15" customHeight="1" thickBot="1" x14ac:dyDescent="0.3">
      <c r="A68" s="74" t="s">
        <v>45</v>
      </c>
      <c r="B68" s="309"/>
      <c r="C68" s="296"/>
      <c r="D68" s="75"/>
      <c r="E68" s="75"/>
      <c r="F68" s="72">
        <f t="shared" ref="F68:F76" si="8">B68-SUM(C68:E68)</f>
        <v>0</v>
      </c>
      <c r="H68" s="265"/>
      <c r="I68" s="266"/>
      <c r="J68" s="266"/>
      <c r="K68" s="266"/>
      <c r="L68" s="266"/>
      <c r="M68" s="266"/>
      <c r="N68" s="267" t="s">
        <v>160</v>
      </c>
      <c r="O68" s="270">
        <f>SUM(O62:O67)</f>
        <v>0</v>
      </c>
      <c r="P68" s="269"/>
    </row>
    <row r="69" spans="1:16" ht="21" customHeight="1" thickBot="1" x14ac:dyDescent="0.3">
      <c r="A69" s="74" t="s">
        <v>46</v>
      </c>
      <c r="B69" s="309"/>
      <c r="C69" s="296"/>
      <c r="D69" s="75"/>
      <c r="E69" s="75"/>
      <c r="F69" s="72">
        <f t="shared" si="8"/>
        <v>0</v>
      </c>
      <c r="H69" s="94"/>
      <c r="I69" s="94"/>
      <c r="J69" s="94"/>
      <c r="K69" s="95"/>
      <c r="L69" s="95"/>
      <c r="M69" s="95"/>
      <c r="N69" s="94"/>
      <c r="O69" s="95"/>
      <c r="P69" s="94"/>
    </row>
    <row r="70" spans="1:16" x14ac:dyDescent="0.25">
      <c r="A70" s="70" t="s">
        <v>47</v>
      </c>
      <c r="B70" s="310"/>
      <c r="C70" s="297"/>
      <c r="D70" s="71"/>
      <c r="E70" s="71"/>
      <c r="F70" s="72">
        <f t="shared" si="8"/>
        <v>0</v>
      </c>
      <c r="H70" s="185" t="s">
        <v>176</v>
      </c>
      <c r="I70" s="186"/>
      <c r="J70" s="186"/>
      <c r="K70" s="186"/>
      <c r="L70" s="186"/>
      <c r="M70" s="186"/>
      <c r="N70" s="186"/>
      <c r="O70" s="186"/>
      <c r="P70" s="187"/>
    </row>
    <row r="71" spans="1:16" x14ac:dyDescent="0.25">
      <c r="A71" s="70" t="s">
        <v>48</v>
      </c>
      <c r="B71" s="310"/>
      <c r="C71" s="297"/>
      <c r="D71" s="71"/>
      <c r="E71" s="71"/>
      <c r="F71" s="72">
        <f t="shared" si="8"/>
        <v>0</v>
      </c>
      <c r="H71" s="233" t="s">
        <v>177</v>
      </c>
      <c r="I71" s="234"/>
      <c r="J71" s="234"/>
      <c r="K71" s="234"/>
      <c r="L71" s="234"/>
      <c r="M71" s="234"/>
      <c r="N71" s="234"/>
      <c r="O71" s="234"/>
      <c r="P71" s="235"/>
    </row>
    <row r="72" spans="1:16" ht="18.75" x14ac:dyDescent="0.25">
      <c r="A72" s="101" t="s">
        <v>49</v>
      </c>
      <c r="B72" s="312"/>
      <c r="C72" s="299"/>
      <c r="D72" s="76"/>
      <c r="E72" s="76"/>
      <c r="F72" s="72">
        <f t="shared" si="8"/>
        <v>0</v>
      </c>
      <c r="H72" s="262" t="s">
        <v>88</v>
      </c>
      <c r="I72" s="271" t="s">
        <v>178</v>
      </c>
      <c r="J72" s="272"/>
      <c r="K72" s="271" t="s">
        <v>179</v>
      </c>
      <c r="L72" s="273"/>
      <c r="M72" s="273"/>
      <c r="N72" s="273"/>
      <c r="O72" s="263" t="s">
        <v>193</v>
      </c>
      <c r="P72" s="264" t="s">
        <v>65</v>
      </c>
    </row>
    <row r="73" spans="1:16" x14ac:dyDescent="0.25">
      <c r="A73" s="213" t="s">
        <v>195</v>
      </c>
      <c r="B73" s="309"/>
      <c r="C73" s="296"/>
      <c r="D73" s="75"/>
      <c r="E73" s="75"/>
      <c r="F73" s="72">
        <f t="shared" si="8"/>
        <v>0</v>
      </c>
      <c r="H73" s="87"/>
      <c r="I73" s="103" t="s">
        <v>180</v>
      </c>
      <c r="J73" s="104" t="s">
        <v>181</v>
      </c>
      <c r="K73" s="103" t="s">
        <v>182</v>
      </c>
      <c r="L73" s="104" t="s">
        <v>183</v>
      </c>
      <c r="M73" s="103" t="s">
        <v>184</v>
      </c>
      <c r="N73" s="104" t="s">
        <v>185</v>
      </c>
      <c r="O73" s="88"/>
      <c r="P73" s="89"/>
    </row>
    <row r="74" spans="1:16" x14ac:dyDescent="0.25">
      <c r="A74" s="74" t="s">
        <v>50</v>
      </c>
      <c r="B74" s="309"/>
      <c r="C74" s="296"/>
      <c r="D74" s="75"/>
      <c r="E74" s="75"/>
      <c r="F74" s="72">
        <f t="shared" si="8"/>
        <v>0</v>
      </c>
      <c r="H74" s="105"/>
      <c r="I74" s="91">
        <v>32.96</v>
      </c>
      <c r="J74" s="106"/>
      <c r="K74" s="91">
        <v>445.23</v>
      </c>
      <c r="L74" s="107"/>
      <c r="M74" s="91">
        <v>89.05</v>
      </c>
      <c r="N74" s="106"/>
      <c r="O74" s="91">
        <f t="shared" ref="O74:O79" si="9">(I74*J74)+(K74*L74)+(M74*N74)</f>
        <v>0</v>
      </c>
      <c r="P74" s="92"/>
    </row>
    <row r="75" spans="1:16" x14ac:dyDescent="0.25">
      <c r="A75" s="345" t="s">
        <v>232</v>
      </c>
      <c r="B75" s="346">
        <f>SUM(B78:B83)*10%</f>
        <v>0</v>
      </c>
      <c r="C75" s="296"/>
      <c r="D75" s="75"/>
      <c r="E75" s="75"/>
      <c r="F75" s="72">
        <f t="shared" si="8"/>
        <v>0</v>
      </c>
      <c r="H75" s="105"/>
      <c r="I75" s="91">
        <v>32.96</v>
      </c>
      <c r="J75" s="106"/>
      <c r="K75" s="91">
        <v>445.23</v>
      </c>
      <c r="L75" s="106"/>
      <c r="M75" s="91">
        <v>89.05</v>
      </c>
      <c r="N75" s="106"/>
      <c r="O75" s="91">
        <f t="shared" si="9"/>
        <v>0</v>
      </c>
      <c r="P75" s="92"/>
    </row>
    <row r="76" spans="1:16" x14ac:dyDescent="0.25">
      <c r="A76" s="74"/>
      <c r="B76" s="309"/>
      <c r="C76" s="296"/>
      <c r="D76" s="75"/>
      <c r="E76" s="75"/>
      <c r="F76" s="72">
        <f t="shared" si="8"/>
        <v>0</v>
      </c>
      <c r="H76" s="105"/>
      <c r="I76" s="91">
        <v>32.96</v>
      </c>
      <c r="J76" s="106"/>
      <c r="K76" s="91">
        <v>445.23</v>
      </c>
      <c r="L76" s="106"/>
      <c r="M76" s="91">
        <v>89.05</v>
      </c>
      <c r="N76" s="106"/>
      <c r="O76" s="91">
        <f t="shared" si="9"/>
        <v>0</v>
      </c>
      <c r="P76" s="92"/>
    </row>
    <row r="77" spans="1:16" ht="18.75" x14ac:dyDescent="0.25">
      <c r="A77" s="69" t="s">
        <v>225</v>
      </c>
      <c r="B77" s="313" t="s">
        <v>51</v>
      </c>
      <c r="C77" s="300" t="str">
        <f>$C$11</f>
        <v>Income Source #1</v>
      </c>
      <c r="D77" s="274" t="str">
        <f>$D$11</f>
        <v>Income Source #2</v>
      </c>
      <c r="E77" s="274" t="str">
        <f>$E$11</f>
        <v>Income Source #3</v>
      </c>
      <c r="F77" s="275" t="s">
        <v>8</v>
      </c>
      <c r="H77" s="105"/>
      <c r="I77" s="91">
        <v>32.96</v>
      </c>
      <c r="J77" s="106"/>
      <c r="K77" s="91">
        <v>445.23</v>
      </c>
      <c r="L77" s="106"/>
      <c r="M77" s="91">
        <v>89.05</v>
      </c>
      <c r="N77" s="106"/>
      <c r="O77" s="91">
        <f t="shared" si="9"/>
        <v>0</v>
      </c>
      <c r="P77" s="92"/>
    </row>
    <row r="78" spans="1:16" x14ac:dyDescent="0.25">
      <c r="A78" s="102" t="s">
        <v>219</v>
      </c>
      <c r="B78" s="314">
        <f>$O$33</f>
        <v>0</v>
      </c>
      <c r="C78" s="297"/>
      <c r="D78" s="71"/>
      <c r="E78" s="71"/>
      <c r="F78" s="72">
        <f t="shared" ref="F78:F87" si="10">B78-SUM(C78:E78)</f>
        <v>0</v>
      </c>
      <c r="H78" s="105"/>
      <c r="I78" s="91">
        <v>32.96</v>
      </c>
      <c r="J78" s="106"/>
      <c r="K78" s="91">
        <v>445.23</v>
      </c>
      <c r="L78" s="106"/>
      <c r="M78" s="91">
        <v>89.05</v>
      </c>
      <c r="N78" s="106"/>
      <c r="O78" s="91">
        <f t="shared" si="9"/>
        <v>0</v>
      </c>
      <c r="P78" s="92"/>
    </row>
    <row r="79" spans="1:16" x14ac:dyDescent="0.25">
      <c r="A79" s="102" t="s">
        <v>220</v>
      </c>
      <c r="B79" s="314">
        <f>$O$44</f>
        <v>0</v>
      </c>
      <c r="C79" s="297"/>
      <c r="D79" s="71"/>
      <c r="E79" s="71"/>
      <c r="F79" s="72">
        <f t="shared" si="10"/>
        <v>0</v>
      </c>
      <c r="H79" s="105"/>
      <c r="I79" s="91">
        <v>32.96</v>
      </c>
      <c r="J79" s="106"/>
      <c r="K79" s="91">
        <v>445.23</v>
      </c>
      <c r="L79" s="106"/>
      <c r="M79" s="91">
        <v>89.05</v>
      </c>
      <c r="N79" s="106"/>
      <c r="O79" s="91">
        <f t="shared" si="9"/>
        <v>0</v>
      </c>
      <c r="P79" s="92"/>
    </row>
    <row r="80" spans="1:16" ht="18.75" thickBot="1" x14ac:dyDescent="0.3">
      <c r="A80" s="102" t="s">
        <v>164</v>
      </c>
      <c r="B80" s="314">
        <f>O58</f>
        <v>0</v>
      </c>
      <c r="C80" s="297"/>
      <c r="D80" s="71"/>
      <c r="E80" s="71"/>
      <c r="F80" s="72">
        <f t="shared" si="10"/>
        <v>0</v>
      </c>
      <c r="H80" s="265"/>
      <c r="I80" s="266"/>
      <c r="J80" s="266"/>
      <c r="K80" s="266"/>
      <c r="L80" s="266"/>
      <c r="M80" s="266"/>
      <c r="N80" s="266" t="s">
        <v>66</v>
      </c>
      <c r="O80" s="268">
        <f>SUM(O74:O79)</f>
        <v>0</v>
      </c>
      <c r="P80" s="269"/>
    </row>
    <row r="81" spans="1:16" ht="18.75" thickBot="1" x14ac:dyDescent="0.3">
      <c r="A81" s="102" t="s">
        <v>52</v>
      </c>
      <c r="B81" s="314">
        <f>SUM(B78:B80)*11.5%</f>
        <v>0</v>
      </c>
      <c r="C81" s="297"/>
      <c r="D81" s="71"/>
      <c r="E81" s="71"/>
      <c r="F81" s="72">
        <f t="shared" si="10"/>
        <v>0</v>
      </c>
    </row>
    <row r="82" spans="1:16" x14ac:dyDescent="0.25">
      <c r="A82" s="102" t="s">
        <v>53</v>
      </c>
      <c r="B82" s="314">
        <f>SUM(B78:B80)*3%</f>
        <v>0</v>
      </c>
      <c r="C82" s="297"/>
      <c r="D82" s="71"/>
      <c r="E82" s="71"/>
      <c r="F82" s="72">
        <f t="shared" si="10"/>
        <v>0</v>
      </c>
      <c r="H82" s="108" t="s">
        <v>61</v>
      </c>
      <c r="I82" s="109"/>
      <c r="J82" s="109"/>
      <c r="K82" s="109"/>
      <c r="L82" s="109"/>
      <c r="M82" s="109"/>
      <c r="N82" s="109"/>
      <c r="O82" s="109"/>
      <c r="P82" s="110"/>
    </row>
    <row r="83" spans="1:16" ht="54" x14ac:dyDescent="0.25">
      <c r="A83" s="102" t="s">
        <v>54</v>
      </c>
      <c r="B83" s="314">
        <f>SUM(B78)*7.69%</f>
        <v>0</v>
      </c>
      <c r="C83" s="297"/>
      <c r="D83" s="71"/>
      <c r="E83" s="71"/>
      <c r="F83" s="72">
        <f t="shared" si="10"/>
        <v>0</v>
      </c>
      <c r="H83" s="221" t="s">
        <v>62</v>
      </c>
      <c r="I83" s="222" t="s">
        <v>63</v>
      </c>
      <c r="J83" s="223"/>
      <c r="K83" s="223"/>
      <c r="L83" s="223"/>
      <c r="M83" s="223"/>
      <c r="N83" s="224"/>
      <c r="O83" s="225" t="s">
        <v>64</v>
      </c>
      <c r="P83" s="226" t="s">
        <v>65</v>
      </c>
    </row>
    <row r="84" spans="1:16" x14ac:dyDescent="0.25">
      <c r="A84" s="102" t="s">
        <v>55</v>
      </c>
      <c r="B84" s="314">
        <f>$O$68</f>
        <v>0</v>
      </c>
      <c r="C84" s="297"/>
      <c r="D84" s="71"/>
      <c r="E84" s="71"/>
      <c r="F84" s="72">
        <f t="shared" si="10"/>
        <v>0</v>
      </c>
      <c r="H84" s="111"/>
      <c r="I84" s="112"/>
      <c r="J84" s="113"/>
      <c r="K84" s="113"/>
      <c r="L84" s="113"/>
      <c r="M84" s="113"/>
      <c r="N84" s="114"/>
      <c r="O84" s="115">
        <v>0</v>
      </c>
      <c r="P84" s="116"/>
    </row>
    <row r="85" spans="1:16" x14ac:dyDescent="0.25">
      <c r="A85" s="102" t="s">
        <v>56</v>
      </c>
      <c r="B85" s="314">
        <f>$O$80</f>
        <v>0</v>
      </c>
      <c r="C85" s="297"/>
      <c r="D85" s="71"/>
      <c r="E85" s="71"/>
      <c r="F85" s="72">
        <f t="shared" si="10"/>
        <v>0</v>
      </c>
      <c r="H85" s="120"/>
      <c r="I85" s="112"/>
      <c r="J85" s="113"/>
      <c r="K85" s="113"/>
      <c r="L85" s="113"/>
      <c r="M85" s="113"/>
      <c r="N85" s="114"/>
      <c r="O85" s="121">
        <v>0</v>
      </c>
      <c r="P85" s="116"/>
    </row>
    <row r="86" spans="1:16" x14ac:dyDescent="0.25">
      <c r="A86" s="276" t="s">
        <v>57</v>
      </c>
      <c r="B86" s="199">
        <f>SUM(B31:B85)</f>
        <v>0</v>
      </c>
      <c r="C86" s="301">
        <f t="shared" ref="C86:D86" si="11">SUM(C31:C85)</f>
        <v>0</v>
      </c>
      <c r="D86" s="277">
        <f t="shared" si="11"/>
        <v>0</v>
      </c>
      <c r="E86" s="277">
        <f>SUM(E31:E85)</f>
        <v>0</v>
      </c>
      <c r="F86" s="278">
        <f t="shared" si="10"/>
        <v>0</v>
      </c>
      <c r="H86" s="120"/>
      <c r="I86" s="112"/>
      <c r="J86" s="113"/>
      <c r="K86" s="113"/>
      <c r="L86" s="113"/>
      <c r="M86" s="113"/>
      <c r="N86" s="114"/>
      <c r="O86" s="121">
        <v>0</v>
      </c>
      <c r="P86" s="116"/>
    </row>
    <row r="87" spans="1:16" x14ac:dyDescent="0.25">
      <c r="A87" s="276" t="s">
        <v>58</v>
      </c>
      <c r="B87" s="199">
        <f>B86*5%</f>
        <v>0</v>
      </c>
      <c r="C87" s="301">
        <f>C86*5%</f>
        <v>0</v>
      </c>
      <c r="D87" s="277">
        <f t="shared" ref="D87:E87" si="12">D86*5%</f>
        <v>0</v>
      </c>
      <c r="E87" s="277">
        <f t="shared" si="12"/>
        <v>0</v>
      </c>
      <c r="F87" s="278">
        <f t="shared" si="10"/>
        <v>0</v>
      </c>
      <c r="H87" s="120"/>
      <c r="I87" s="112"/>
      <c r="J87" s="113"/>
      <c r="K87" s="113"/>
      <c r="L87" s="113"/>
      <c r="M87" s="113"/>
      <c r="N87" s="114"/>
      <c r="O87" s="121">
        <v>0</v>
      </c>
      <c r="P87" s="116"/>
    </row>
    <row r="88" spans="1:16" x14ac:dyDescent="0.25">
      <c r="A88" s="220" t="s">
        <v>59</v>
      </c>
      <c r="B88" s="215">
        <f>$O$89</f>
        <v>0</v>
      </c>
      <c r="C88" s="302"/>
      <c r="D88" s="217"/>
      <c r="E88" s="217"/>
      <c r="F88" s="215"/>
      <c r="H88" s="120"/>
      <c r="I88" s="112"/>
      <c r="J88" s="113"/>
      <c r="K88" s="113"/>
      <c r="L88" s="113"/>
      <c r="M88" s="113"/>
      <c r="N88" s="114"/>
      <c r="O88" s="121">
        <v>0</v>
      </c>
      <c r="P88" s="116"/>
    </row>
    <row r="89" spans="1:16" ht="18.75" thickBot="1" x14ac:dyDescent="0.3">
      <c r="A89" s="279" t="s">
        <v>60</v>
      </c>
      <c r="B89" s="315">
        <f>SUM(B86:B88)</f>
        <v>0</v>
      </c>
      <c r="C89" s="303">
        <f>SUM(C86:C88)</f>
        <v>0</v>
      </c>
      <c r="D89" s="280">
        <f t="shared" ref="D89:E89" si="13">SUM(D86:D88)</f>
        <v>0</v>
      </c>
      <c r="E89" s="280">
        <f t="shared" si="13"/>
        <v>0</v>
      </c>
      <c r="F89" s="81">
        <f>SUM(F86:F88)</f>
        <v>0</v>
      </c>
      <c r="H89" s="227"/>
      <c r="I89" s="228"/>
      <c r="J89" s="229"/>
      <c r="K89" s="229"/>
      <c r="L89" s="229"/>
      <c r="M89" s="229"/>
      <c r="N89" s="230" t="s">
        <v>66</v>
      </c>
      <c r="O89" s="231">
        <f>SUM(O84:O88)</f>
        <v>0</v>
      </c>
      <c r="P89" s="232"/>
    </row>
    <row r="90" spans="1:16" ht="18.75" thickBot="1" x14ac:dyDescent="0.3">
      <c r="A90" s="82"/>
      <c r="B90" s="316"/>
      <c r="C90" s="83"/>
      <c r="D90" s="83"/>
      <c r="E90" s="83"/>
      <c r="F90" s="64"/>
    </row>
    <row r="91" spans="1:16" ht="18.75" thickBot="1" x14ac:dyDescent="0.3">
      <c r="A91" s="281" t="s">
        <v>224</v>
      </c>
      <c r="B91" s="317">
        <f>B28-B89</f>
        <v>0</v>
      </c>
      <c r="C91" s="304">
        <f>C28-C89</f>
        <v>0</v>
      </c>
      <c r="D91" s="282">
        <f>D28-D89</f>
        <v>0</v>
      </c>
      <c r="E91" s="282">
        <f>E28-E89</f>
        <v>0</v>
      </c>
      <c r="F91" s="283">
        <f>B91-SUM(C91:E91)</f>
        <v>0</v>
      </c>
    </row>
    <row r="92" spans="1:16" x14ac:dyDescent="0.25">
      <c r="A92" s="117"/>
      <c r="B92" s="118"/>
      <c r="C92" s="118"/>
      <c r="D92" s="118"/>
      <c r="E92" s="118"/>
      <c r="F92" s="119"/>
    </row>
    <row r="93" spans="1:16" x14ac:dyDescent="0.25">
      <c r="A93" s="122"/>
      <c r="B93" s="122"/>
      <c r="C93" s="122"/>
      <c r="D93" s="66"/>
      <c r="E93" s="66"/>
      <c r="F93" s="66"/>
    </row>
  </sheetData>
  <sheetProtection sheet="1" formatCells="0" formatColumns="0" formatRows="0" insertColumns="0" insertRows="0"/>
  <mergeCells count="70">
    <mergeCell ref="L28:M28"/>
    <mergeCell ref="K67:N67"/>
    <mergeCell ref="I67:J67"/>
    <mergeCell ref="H4:P4"/>
    <mergeCell ref="H20:P20"/>
    <mergeCell ref="I55:K55"/>
    <mergeCell ref="L55:N55"/>
    <mergeCell ref="I56:K56"/>
    <mergeCell ref="L56:N56"/>
    <mergeCell ref="I57:K57"/>
    <mergeCell ref="L57:N57"/>
    <mergeCell ref="I43:K43"/>
    <mergeCell ref="L43:M43"/>
    <mergeCell ref="L47:N47"/>
    <mergeCell ref="L48:N48"/>
    <mergeCell ref="I49:K49"/>
    <mergeCell ref="L25:M25"/>
    <mergeCell ref="I25:K25"/>
    <mergeCell ref="I48:K48"/>
    <mergeCell ref="I26:K26"/>
    <mergeCell ref="I27:K27"/>
    <mergeCell ref="I28:K28"/>
    <mergeCell ref="I29:K29"/>
    <mergeCell ref="I30:K30"/>
    <mergeCell ref="I31:K31"/>
    <mergeCell ref="I32:K32"/>
    <mergeCell ref="L26:M26"/>
    <mergeCell ref="L27:M27"/>
    <mergeCell ref="I41:K41"/>
    <mergeCell ref="L41:M41"/>
    <mergeCell ref="I42:K42"/>
    <mergeCell ref="L42:M42"/>
    <mergeCell ref="I66:J66"/>
    <mergeCell ref="K66:N66"/>
    <mergeCell ref="I61:J61"/>
    <mergeCell ref="K61:N61"/>
    <mergeCell ref="I62:J62"/>
    <mergeCell ref="K62:N62"/>
    <mergeCell ref="I63:J63"/>
    <mergeCell ref="K63:N63"/>
    <mergeCell ref="I65:J65"/>
    <mergeCell ref="K65:N65"/>
    <mergeCell ref="I51:K51"/>
    <mergeCell ref="L51:N51"/>
    <mergeCell ref="I52:K52"/>
    <mergeCell ref="L52:N52"/>
    <mergeCell ref="I53:K53"/>
    <mergeCell ref="L53:N53"/>
    <mergeCell ref="I54:K54"/>
    <mergeCell ref="L54:N54"/>
    <mergeCell ref="I64:J64"/>
    <mergeCell ref="K64:N64"/>
    <mergeCell ref="I36:K36"/>
    <mergeCell ref="L36:M36"/>
    <mergeCell ref="I38:K38"/>
    <mergeCell ref="L38:M38"/>
    <mergeCell ref="I39:K39"/>
    <mergeCell ref="I37:K37"/>
    <mergeCell ref="L37:M37"/>
    <mergeCell ref="L39:M39"/>
    <mergeCell ref="I50:K50"/>
    <mergeCell ref="L50:N50"/>
    <mergeCell ref="I47:K47"/>
    <mergeCell ref="L49:N49"/>
    <mergeCell ref="L29:M29"/>
    <mergeCell ref="L30:M30"/>
    <mergeCell ref="L31:M31"/>
    <mergeCell ref="I40:K40"/>
    <mergeCell ref="L40:M40"/>
    <mergeCell ref="L32:M32"/>
  </mergeCells>
  <conditionalFormatting sqref="F41:F55 F32:F39 F12:F17">
    <cfRule type="cellIs" dxfId="19" priority="19" operator="lessThan">
      <formula>-0.01</formula>
    </cfRule>
    <cfRule type="cellIs" dxfId="18" priority="20" operator="greaterThan">
      <formula>0.01</formula>
    </cfRule>
  </conditionalFormatting>
  <conditionalFormatting sqref="F86:F89">
    <cfRule type="cellIs" dxfId="17" priority="17" operator="lessThan">
      <formula>-0.01</formula>
    </cfRule>
    <cfRule type="cellIs" dxfId="16" priority="18" operator="greaterThan">
      <formula>0.01</formula>
    </cfRule>
  </conditionalFormatting>
  <conditionalFormatting sqref="F91">
    <cfRule type="cellIs" dxfId="15" priority="4" operator="lessThan">
      <formula>0</formula>
    </cfRule>
    <cfRule type="cellIs" dxfId="14" priority="15" operator="lessThan">
      <formula>-0.01</formula>
    </cfRule>
    <cfRule type="cellIs" dxfId="13" priority="16" operator="greaterThan">
      <formula>0.01</formula>
    </cfRule>
  </conditionalFormatting>
  <conditionalFormatting sqref="F27:F28">
    <cfRule type="cellIs" dxfId="12" priority="13" operator="lessThan">
      <formula>-0.01</formula>
    </cfRule>
    <cfRule type="cellIs" dxfId="11" priority="14" operator="greaterThan">
      <formula>0.01</formula>
    </cfRule>
  </conditionalFormatting>
  <conditionalFormatting sqref="F19:F26">
    <cfRule type="cellIs" dxfId="10" priority="11" operator="lessThan">
      <formula>-0.01</formula>
    </cfRule>
    <cfRule type="cellIs" dxfId="9" priority="12" operator="greaterThan">
      <formula>0.01</formula>
    </cfRule>
  </conditionalFormatting>
  <conditionalFormatting sqref="F57:F66">
    <cfRule type="cellIs" dxfId="8" priority="9" operator="lessThan">
      <formula>-0.01</formula>
    </cfRule>
    <cfRule type="cellIs" dxfId="7" priority="10" operator="greaterThan">
      <formula>0.01</formula>
    </cfRule>
  </conditionalFormatting>
  <conditionalFormatting sqref="F68:F76">
    <cfRule type="cellIs" dxfId="6" priority="7" operator="lessThan">
      <formula>-0.01</formula>
    </cfRule>
    <cfRule type="cellIs" dxfId="5" priority="8" operator="greaterThan">
      <formula>0.01</formula>
    </cfRule>
  </conditionalFormatting>
  <conditionalFormatting sqref="F78:F85">
    <cfRule type="cellIs" dxfId="4" priority="5" operator="lessThan">
      <formula>-0.01</formula>
    </cfRule>
    <cfRule type="cellIs" dxfId="3" priority="6" operator="greaterThan">
      <formula>0.01</formula>
    </cfRule>
  </conditionalFormatting>
  <conditionalFormatting sqref="B91:F91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C91">
    <cfRule type="cellIs" dxfId="0" priority="1" operator="lessThan">
      <formula>0</formula>
    </cfRule>
  </conditionalFormatting>
  <pageMargins left="0.7" right="0.7" top="0.75" bottom="0.75" header="0.3" footer="0.3"/>
  <pageSetup scale="3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E63C-659D-42DB-BBB3-5935D07CAB41}">
  <sheetPr>
    <tabColor rgb="FF95A9BA"/>
  </sheetPr>
  <dimension ref="A1:K43"/>
  <sheetViews>
    <sheetView workbookViewId="0">
      <selection activeCell="A9" sqref="A9:H14"/>
    </sheetView>
  </sheetViews>
  <sheetFormatPr defaultRowHeight="15" x14ac:dyDescent="0.25"/>
  <cols>
    <col min="1" max="1" width="18.140625" customWidth="1"/>
    <col min="2" max="11" width="15.140625" customWidth="1"/>
  </cols>
  <sheetData>
    <row r="1" spans="1:11" ht="16.5" thickBot="1" x14ac:dyDescent="0.3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x14ac:dyDescent="0.25">
      <c r="A2" s="153" t="s">
        <v>90</v>
      </c>
      <c r="B2" s="154"/>
      <c r="C2" s="154"/>
      <c r="D2" s="155"/>
      <c r="E2" s="155"/>
      <c r="F2" s="155"/>
      <c r="G2" s="155"/>
      <c r="H2" s="155"/>
      <c r="I2" s="155"/>
      <c r="J2" s="156"/>
      <c r="K2" s="3"/>
    </row>
    <row r="3" spans="1:11" ht="15.75" x14ac:dyDescent="0.25">
      <c r="A3" s="157" t="s">
        <v>91</v>
      </c>
      <c r="B3" s="158"/>
      <c r="C3" s="158"/>
      <c r="D3" s="159"/>
      <c r="E3" s="159"/>
      <c r="F3" s="159"/>
      <c r="G3" s="159"/>
      <c r="H3" s="159"/>
      <c r="I3" s="159"/>
      <c r="J3" s="160"/>
      <c r="K3" s="3"/>
    </row>
    <row r="4" spans="1:11" ht="15.75" x14ac:dyDescent="0.25">
      <c r="A4" s="157" t="s">
        <v>92</v>
      </c>
      <c r="B4" s="158"/>
      <c r="C4" s="158"/>
      <c r="D4" s="159"/>
      <c r="E4" s="159"/>
      <c r="F4" s="159"/>
      <c r="G4" s="159"/>
      <c r="H4" s="159"/>
      <c r="I4" s="159"/>
      <c r="J4" s="160"/>
      <c r="K4" s="3"/>
    </row>
    <row r="5" spans="1:11" ht="15.75" x14ac:dyDescent="0.25">
      <c r="A5" s="157" t="s">
        <v>142</v>
      </c>
      <c r="B5" s="158"/>
      <c r="C5" s="158"/>
      <c r="D5" s="159"/>
      <c r="E5" s="159"/>
      <c r="F5" s="159"/>
      <c r="G5" s="159"/>
      <c r="H5" s="159"/>
      <c r="I5" s="159"/>
      <c r="J5" s="160"/>
      <c r="K5" s="3"/>
    </row>
    <row r="6" spans="1:11" ht="15.75" x14ac:dyDescent="0.25">
      <c r="A6" s="161" t="s">
        <v>93</v>
      </c>
      <c r="B6" s="151"/>
      <c r="C6" s="151"/>
      <c r="D6" s="152"/>
      <c r="E6" s="152"/>
      <c r="F6" s="152"/>
      <c r="G6" s="152"/>
      <c r="H6" s="152"/>
      <c r="I6" s="152"/>
      <c r="J6" s="162"/>
      <c r="K6" s="3"/>
    </row>
    <row r="7" spans="1:11" ht="16.5" thickBot="1" x14ac:dyDescent="0.3">
      <c r="A7" s="163" t="s">
        <v>143</v>
      </c>
      <c r="B7" s="164"/>
      <c r="C7" s="165"/>
      <c r="D7" s="165"/>
      <c r="E7" s="165"/>
      <c r="F7" s="165"/>
      <c r="G7" s="165"/>
      <c r="H7" s="165"/>
      <c r="I7" s="165"/>
      <c r="J7" s="166"/>
      <c r="K7" s="3"/>
    </row>
    <row r="8" spans="1:11" ht="16.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1" ht="15.75" x14ac:dyDescent="0.25">
      <c r="A9" s="5" t="s">
        <v>94</v>
      </c>
      <c r="B9" s="6"/>
      <c r="C9" s="7"/>
      <c r="D9" s="7"/>
      <c r="E9" s="7"/>
      <c r="F9" s="7"/>
      <c r="G9" s="7"/>
      <c r="H9" s="7"/>
      <c r="I9" s="7"/>
      <c r="J9" s="148"/>
      <c r="K9" s="3"/>
    </row>
    <row r="10" spans="1:11" ht="15.75" x14ac:dyDescent="0.25">
      <c r="A10" s="327" t="s">
        <v>95</v>
      </c>
      <c r="B10" s="328"/>
      <c r="C10" s="329"/>
      <c r="D10" s="330"/>
      <c r="E10" s="10"/>
      <c r="F10" s="10"/>
      <c r="G10" s="10"/>
      <c r="H10" s="10"/>
      <c r="I10" s="10"/>
      <c r="J10" s="11"/>
      <c r="K10" s="3"/>
    </row>
    <row r="11" spans="1:11" ht="15.75" customHeight="1" x14ac:dyDescent="0.25">
      <c r="A11" s="331" t="s">
        <v>197</v>
      </c>
      <c r="B11" s="328"/>
      <c r="C11" s="328"/>
      <c r="D11" s="328"/>
      <c r="E11" s="8"/>
      <c r="F11" s="8"/>
      <c r="G11" s="8"/>
      <c r="H11" s="8"/>
      <c r="I11" s="8"/>
      <c r="J11" s="132"/>
      <c r="K11" s="3"/>
    </row>
    <row r="12" spans="1:11" ht="15.75" x14ac:dyDescent="0.25">
      <c r="A12" s="327" t="s">
        <v>196</v>
      </c>
      <c r="B12" s="328"/>
      <c r="C12" s="329"/>
      <c r="D12" s="330"/>
      <c r="E12" s="10"/>
      <c r="F12" s="10"/>
      <c r="G12" s="10"/>
      <c r="H12" s="10"/>
      <c r="I12" s="10"/>
      <c r="J12" s="11"/>
      <c r="K12" s="3"/>
    </row>
    <row r="13" spans="1:11" ht="15.75" x14ac:dyDescent="0.25">
      <c r="A13" s="12" t="s">
        <v>96</v>
      </c>
      <c r="B13" s="13"/>
      <c r="C13" s="9"/>
      <c r="D13" s="10"/>
      <c r="E13" s="10"/>
      <c r="F13" s="10"/>
      <c r="G13" s="10"/>
      <c r="H13" s="10"/>
      <c r="I13" s="10"/>
      <c r="J13" s="11"/>
      <c r="K13" s="3"/>
    </row>
    <row r="14" spans="1:11" ht="15.75" x14ac:dyDescent="0.25">
      <c r="A14" s="14" t="s">
        <v>97</v>
      </c>
      <c r="B14" s="9"/>
      <c r="C14" s="9"/>
      <c r="D14" s="10"/>
      <c r="E14" s="10"/>
      <c r="F14" s="10"/>
      <c r="G14" s="10"/>
      <c r="H14" s="10"/>
      <c r="I14" s="10"/>
      <c r="J14" s="11"/>
      <c r="K14" s="3"/>
    </row>
    <row r="15" spans="1:11" ht="15.75" x14ac:dyDescent="0.25">
      <c r="A15" s="15"/>
      <c r="B15" s="16"/>
      <c r="C15" s="17"/>
      <c r="D15" s="17"/>
      <c r="E15" s="17"/>
      <c r="F15" s="17"/>
      <c r="G15" s="17"/>
      <c r="H15" s="17"/>
      <c r="I15" s="17"/>
      <c r="J15" s="149"/>
      <c r="K15" s="3"/>
    </row>
    <row r="16" spans="1:11" ht="15.75" x14ac:dyDescent="0.25">
      <c r="A16" s="12" t="s">
        <v>98</v>
      </c>
      <c r="B16" s="13"/>
      <c r="C16" s="9"/>
      <c r="D16" s="10"/>
      <c r="E16" s="10"/>
      <c r="F16" s="10"/>
      <c r="G16" s="10"/>
      <c r="H16" s="10"/>
      <c r="I16" s="10"/>
      <c r="J16" s="11"/>
      <c r="K16" s="3"/>
    </row>
    <row r="17" spans="1:11" ht="15.75" x14ac:dyDescent="0.25">
      <c r="A17" s="14" t="s">
        <v>99</v>
      </c>
      <c r="B17" s="9"/>
      <c r="C17" s="9"/>
      <c r="D17" s="10"/>
      <c r="E17" s="10"/>
      <c r="F17" s="10"/>
      <c r="G17" s="10"/>
      <c r="H17" s="10"/>
      <c r="I17" s="10"/>
      <c r="J17" s="11"/>
      <c r="K17" s="3"/>
    </row>
    <row r="18" spans="1:11" ht="15.75" x14ac:dyDescent="0.25">
      <c r="A18" s="14" t="s">
        <v>100</v>
      </c>
      <c r="B18" s="9"/>
      <c r="C18" s="9"/>
      <c r="D18" s="10"/>
      <c r="E18" s="10"/>
      <c r="F18" s="10"/>
      <c r="G18" s="10"/>
      <c r="H18" s="10"/>
      <c r="I18" s="10"/>
      <c r="J18" s="11"/>
      <c r="K18" s="3"/>
    </row>
    <row r="19" spans="1:11" ht="15.75" x14ac:dyDescent="0.25">
      <c r="A19" s="14"/>
      <c r="B19" s="9"/>
      <c r="C19" s="9"/>
      <c r="D19" s="10"/>
      <c r="E19" s="10"/>
      <c r="F19" s="10"/>
      <c r="G19" s="10"/>
      <c r="H19" s="10"/>
      <c r="I19" s="10"/>
      <c r="J19" s="11"/>
      <c r="K19" s="3"/>
    </row>
    <row r="20" spans="1:11" ht="15.75" x14ac:dyDescent="0.25">
      <c r="A20" s="12" t="s">
        <v>101</v>
      </c>
      <c r="B20" s="13"/>
      <c r="C20" s="9"/>
      <c r="D20" s="10"/>
      <c r="E20" s="10"/>
      <c r="F20" s="10"/>
      <c r="G20" s="10"/>
      <c r="H20" s="10"/>
      <c r="I20" s="10"/>
      <c r="J20" s="11"/>
      <c r="K20" s="3"/>
    </row>
    <row r="21" spans="1:11" ht="15.75" x14ac:dyDescent="0.25">
      <c r="A21" s="14" t="s">
        <v>102</v>
      </c>
      <c r="B21" s="9"/>
      <c r="C21" s="9"/>
      <c r="D21" s="10"/>
      <c r="E21" s="10"/>
      <c r="F21" s="10"/>
      <c r="G21" s="10"/>
      <c r="H21" s="10"/>
      <c r="I21" s="10"/>
      <c r="J21" s="11"/>
      <c r="K21" s="3"/>
    </row>
    <row r="22" spans="1:11" ht="16.5" thickBot="1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50"/>
      <c r="K22" s="3"/>
    </row>
    <row r="23" spans="1:11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</row>
    <row r="24" spans="1:11" ht="16.5" thickBot="1" x14ac:dyDescent="0.3">
      <c r="A24" s="20" t="s">
        <v>103</v>
      </c>
      <c r="B24" s="21"/>
      <c r="C24" s="21"/>
      <c r="D24" s="22"/>
      <c r="E24" s="22"/>
      <c r="F24" s="22"/>
      <c r="G24" s="22"/>
      <c r="H24" s="22"/>
      <c r="I24" s="22"/>
      <c r="J24" s="22"/>
      <c r="K24" s="3"/>
    </row>
    <row r="25" spans="1:11" ht="15.75" x14ac:dyDescent="0.25">
      <c r="A25" s="23" t="s">
        <v>104</v>
      </c>
      <c r="B25" s="24"/>
      <c r="C25" s="25"/>
      <c r="D25" s="26" t="s">
        <v>105</v>
      </c>
      <c r="E25" s="27"/>
      <c r="F25" s="28"/>
      <c r="G25" s="29" t="s">
        <v>106</v>
      </c>
      <c r="H25" s="30"/>
      <c r="I25" s="30"/>
      <c r="J25" s="31"/>
      <c r="K25" s="3"/>
    </row>
    <row r="26" spans="1:11" ht="47.25" x14ac:dyDescent="0.25">
      <c r="A26" s="32"/>
      <c r="B26" s="33"/>
      <c r="C26" s="34"/>
      <c r="D26" s="35" t="s">
        <v>107</v>
      </c>
      <c r="E26" s="36" t="s">
        <v>108</v>
      </c>
      <c r="F26" s="37" t="s">
        <v>109</v>
      </c>
      <c r="G26" s="36" t="s">
        <v>110</v>
      </c>
      <c r="H26" s="38" t="s">
        <v>111</v>
      </c>
      <c r="I26" s="36" t="s">
        <v>112</v>
      </c>
      <c r="J26" s="39" t="s">
        <v>113</v>
      </c>
      <c r="K26" s="3"/>
    </row>
    <row r="27" spans="1:11" ht="16.5" thickBot="1" x14ac:dyDescent="0.3">
      <c r="A27" s="40" t="s">
        <v>114</v>
      </c>
      <c r="B27" s="41"/>
      <c r="C27" s="42"/>
      <c r="D27" s="43">
        <v>1140.7</v>
      </c>
      <c r="E27" s="44">
        <f>D27/38</f>
        <v>30.018421052631581</v>
      </c>
      <c r="F27" s="45">
        <f>E27*2</f>
        <v>60.036842105263162</v>
      </c>
      <c r="G27" s="44">
        <v>238.13</v>
      </c>
      <c r="H27" s="46">
        <f>G27*2</f>
        <v>476.26</v>
      </c>
      <c r="I27" s="44">
        <v>47.76</v>
      </c>
      <c r="J27" s="47">
        <f>I27*2</f>
        <v>95.52</v>
      </c>
      <c r="K27" s="3"/>
    </row>
    <row r="28" spans="1:11" ht="16.5" thickBot="1" x14ac:dyDescent="0.3">
      <c r="A28" s="20" t="s">
        <v>115</v>
      </c>
      <c r="B28" s="21"/>
      <c r="C28" s="21"/>
      <c r="D28" s="22"/>
      <c r="E28" s="22"/>
      <c r="F28" s="22"/>
      <c r="G28" s="22"/>
      <c r="H28" s="22"/>
      <c r="I28" s="22"/>
      <c r="J28" s="22"/>
      <c r="K28" s="3"/>
    </row>
    <row r="29" spans="1:11" ht="15.75" x14ac:dyDescent="0.25">
      <c r="A29" s="23" t="s">
        <v>104</v>
      </c>
      <c r="B29" s="24"/>
      <c r="C29" s="48" t="s">
        <v>105</v>
      </c>
      <c r="D29" s="27"/>
      <c r="E29" s="27"/>
      <c r="F29" s="28"/>
      <c r="G29" s="29" t="s">
        <v>106</v>
      </c>
      <c r="H29" s="30"/>
      <c r="I29" s="30"/>
      <c r="J29" s="31"/>
      <c r="K29" s="3"/>
    </row>
    <row r="30" spans="1:11" ht="47.25" x14ac:dyDescent="0.25">
      <c r="A30" s="49"/>
      <c r="B30" s="50"/>
      <c r="C30" s="51" t="s">
        <v>116</v>
      </c>
      <c r="D30" s="52" t="s">
        <v>117</v>
      </c>
      <c r="E30" s="51" t="s">
        <v>118</v>
      </c>
      <c r="F30" s="52" t="s">
        <v>119</v>
      </c>
      <c r="G30" s="51" t="s">
        <v>120</v>
      </c>
      <c r="H30" s="53" t="s">
        <v>121</v>
      </c>
      <c r="I30" s="54" t="s">
        <v>118</v>
      </c>
      <c r="J30" s="55" t="s">
        <v>119</v>
      </c>
      <c r="K30" s="3"/>
    </row>
    <row r="31" spans="1:11" ht="32.25" thickBot="1" x14ac:dyDescent="0.3">
      <c r="A31" s="56" t="s">
        <v>122</v>
      </c>
      <c r="B31" s="57"/>
      <c r="C31" s="170">
        <v>47.53</v>
      </c>
      <c r="D31" s="171">
        <f>C31*2</f>
        <v>95.06</v>
      </c>
      <c r="E31" s="170">
        <v>178.23</v>
      </c>
      <c r="F31" s="171">
        <f>E31*2</f>
        <v>356.46</v>
      </c>
      <c r="G31" s="170">
        <v>59.41</v>
      </c>
      <c r="H31" s="172">
        <f>G31*2</f>
        <v>118.82</v>
      </c>
      <c r="I31" s="173">
        <v>178.23</v>
      </c>
      <c r="J31" s="174">
        <f>I31*2</f>
        <v>356.46</v>
      </c>
      <c r="K31" s="3"/>
    </row>
    <row r="32" spans="1:11" ht="16.5" thickBot="1" x14ac:dyDescent="0.3">
      <c r="A32" s="20" t="s">
        <v>123</v>
      </c>
      <c r="B32" s="21"/>
      <c r="C32" s="21"/>
      <c r="D32" s="22"/>
      <c r="E32" s="22"/>
      <c r="F32" s="58"/>
      <c r="G32" s="22"/>
      <c r="H32" s="22"/>
      <c r="I32" s="22"/>
      <c r="J32" s="58"/>
      <c r="K32" s="3"/>
    </row>
    <row r="33" spans="1:11" ht="31.5" x14ac:dyDescent="0.25">
      <c r="A33" s="133" t="s">
        <v>124</v>
      </c>
      <c r="B33" s="134" t="s">
        <v>125</v>
      </c>
      <c r="C33" s="135"/>
      <c r="D33" s="135"/>
      <c r="E33" s="136"/>
      <c r="F33" s="137" t="s">
        <v>105</v>
      </c>
      <c r="G33" s="138"/>
      <c r="H33" s="139"/>
      <c r="I33" s="140" t="s">
        <v>106</v>
      </c>
      <c r="J33" s="141"/>
      <c r="K33" s="22"/>
    </row>
    <row r="34" spans="1:11" ht="31.5" x14ac:dyDescent="0.25">
      <c r="A34" s="142" t="s">
        <v>126</v>
      </c>
      <c r="B34" s="59"/>
      <c r="C34" s="59"/>
      <c r="D34" s="59"/>
      <c r="E34" s="60"/>
      <c r="F34" s="167" t="s">
        <v>127</v>
      </c>
      <c r="G34" s="167" t="s">
        <v>128</v>
      </c>
      <c r="H34" s="167" t="s">
        <v>129</v>
      </c>
      <c r="I34" s="168" t="s">
        <v>130</v>
      </c>
      <c r="J34" s="169" t="s">
        <v>131</v>
      </c>
      <c r="K34" s="3"/>
    </row>
    <row r="35" spans="1:11" ht="31.5" x14ac:dyDescent="0.25">
      <c r="A35" s="143" t="s">
        <v>132</v>
      </c>
      <c r="B35" s="61" t="s">
        <v>144</v>
      </c>
      <c r="C35" s="62"/>
      <c r="D35" s="62"/>
      <c r="E35" s="63"/>
      <c r="F35" s="177">
        <v>859.3</v>
      </c>
      <c r="G35" s="177">
        <v>22.61</v>
      </c>
      <c r="H35" s="178">
        <f>G35*2</f>
        <v>45.22</v>
      </c>
      <c r="I35" s="177">
        <v>28.27</v>
      </c>
      <c r="J35" s="179">
        <f>I35*1.8</f>
        <v>50.886000000000003</v>
      </c>
      <c r="K35" s="3"/>
    </row>
    <row r="36" spans="1:11" ht="63" x14ac:dyDescent="0.25">
      <c r="A36" s="143" t="s">
        <v>133</v>
      </c>
      <c r="B36" s="61" t="s">
        <v>145</v>
      </c>
      <c r="C36" s="62"/>
      <c r="D36" s="62"/>
      <c r="E36" s="63"/>
      <c r="F36" s="177">
        <v>930.7</v>
      </c>
      <c r="G36" s="177">
        <v>24.49</v>
      </c>
      <c r="H36" s="178">
        <f t="shared" ref="H36:H41" si="0">G36*2</f>
        <v>48.98</v>
      </c>
      <c r="I36" s="177">
        <f t="shared" ref="I36:I43" si="1">G36+(G36*25%)</f>
        <v>30.612499999999997</v>
      </c>
      <c r="J36" s="179">
        <f t="shared" ref="J36:J43" si="2">I36*1.8</f>
        <v>55.102499999999999</v>
      </c>
      <c r="K36" s="3"/>
    </row>
    <row r="37" spans="1:11" ht="78.75" x14ac:dyDescent="0.25">
      <c r="A37" s="143" t="s">
        <v>134</v>
      </c>
      <c r="B37" s="61" t="s">
        <v>146</v>
      </c>
      <c r="C37" s="62"/>
      <c r="D37" s="62"/>
      <c r="E37" s="63"/>
      <c r="F37" s="177">
        <v>976.18</v>
      </c>
      <c r="G37" s="177">
        <v>25.69</v>
      </c>
      <c r="H37" s="178">
        <f t="shared" si="0"/>
        <v>51.38</v>
      </c>
      <c r="I37" s="177">
        <f>G37+(G37*25%)</f>
        <v>32.112500000000004</v>
      </c>
      <c r="J37" s="179">
        <f t="shared" si="2"/>
        <v>57.802500000000009</v>
      </c>
      <c r="K37" s="3"/>
    </row>
    <row r="38" spans="1:11" ht="47.25" x14ac:dyDescent="0.25">
      <c r="A38" s="143" t="s">
        <v>135</v>
      </c>
      <c r="B38" s="61" t="s">
        <v>147</v>
      </c>
      <c r="C38" s="62"/>
      <c r="D38" s="62"/>
      <c r="E38" s="63"/>
      <c r="F38" s="177">
        <v>995</v>
      </c>
      <c r="G38" s="177">
        <v>26.18</v>
      </c>
      <c r="H38" s="178">
        <f t="shared" si="0"/>
        <v>52.36</v>
      </c>
      <c r="I38" s="177">
        <f t="shared" si="1"/>
        <v>32.725000000000001</v>
      </c>
      <c r="J38" s="179">
        <f t="shared" si="2"/>
        <v>58.905000000000001</v>
      </c>
      <c r="K38" s="3"/>
    </row>
    <row r="39" spans="1:11" ht="63" x14ac:dyDescent="0.25">
      <c r="A39" s="143" t="s">
        <v>136</v>
      </c>
      <c r="B39" s="61" t="s">
        <v>148</v>
      </c>
      <c r="C39" s="62"/>
      <c r="D39" s="62"/>
      <c r="E39" s="63"/>
      <c r="F39" s="177">
        <v>1026.0999999999999</v>
      </c>
      <c r="G39" s="177">
        <v>27</v>
      </c>
      <c r="H39" s="178">
        <f t="shared" si="0"/>
        <v>54</v>
      </c>
      <c r="I39" s="177">
        <v>33.75</v>
      </c>
      <c r="J39" s="179">
        <f t="shared" si="2"/>
        <v>60.75</v>
      </c>
      <c r="K39" s="3"/>
    </row>
    <row r="40" spans="1:11" ht="47.25" x14ac:dyDescent="0.25">
      <c r="A40" s="143" t="s">
        <v>137</v>
      </c>
      <c r="B40" s="61" t="s">
        <v>149</v>
      </c>
      <c r="C40" s="62"/>
      <c r="D40" s="62"/>
      <c r="E40" s="63"/>
      <c r="F40" s="177">
        <v>1057.3900000000001</v>
      </c>
      <c r="G40" s="177">
        <v>27.82</v>
      </c>
      <c r="H40" s="178">
        <f t="shared" si="0"/>
        <v>55.64</v>
      </c>
      <c r="I40" s="177">
        <f t="shared" si="1"/>
        <v>34.774999999999999</v>
      </c>
      <c r="J40" s="179">
        <f t="shared" si="2"/>
        <v>62.594999999999999</v>
      </c>
      <c r="K40" s="3"/>
    </row>
    <row r="41" spans="1:11" ht="63" x14ac:dyDescent="0.25">
      <c r="A41" s="143" t="s">
        <v>138</v>
      </c>
      <c r="B41" s="61" t="s">
        <v>150</v>
      </c>
      <c r="C41" s="62"/>
      <c r="D41" s="62"/>
      <c r="E41" s="63"/>
      <c r="F41" s="177">
        <v>1125.18</v>
      </c>
      <c r="G41" s="177">
        <v>29.61</v>
      </c>
      <c r="H41" s="178">
        <f t="shared" si="0"/>
        <v>59.22</v>
      </c>
      <c r="I41" s="177">
        <f t="shared" si="1"/>
        <v>37.012500000000003</v>
      </c>
      <c r="J41" s="179">
        <f t="shared" si="2"/>
        <v>66.622500000000002</v>
      </c>
      <c r="K41" s="3"/>
    </row>
    <row r="42" spans="1:11" ht="47.25" x14ac:dyDescent="0.25">
      <c r="A42" s="143" t="s">
        <v>139</v>
      </c>
      <c r="B42" s="61" t="s">
        <v>151</v>
      </c>
      <c r="C42" s="62"/>
      <c r="D42" s="62"/>
      <c r="E42" s="63"/>
      <c r="F42" s="177">
        <v>1163.99</v>
      </c>
      <c r="G42" s="177">
        <v>30.64</v>
      </c>
      <c r="H42" s="178">
        <f>G42*2</f>
        <v>61.28</v>
      </c>
      <c r="I42" s="177">
        <v>38.29</v>
      </c>
      <c r="J42" s="179">
        <f t="shared" si="2"/>
        <v>68.921999999999997</v>
      </c>
      <c r="K42" s="3"/>
    </row>
    <row r="43" spans="1:11" ht="16.5" thickBot="1" x14ac:dyDescent="0.3">
      <c r="A43" s="144" t="s">
        <v>140</v>
      </c>
      <c r="B43" s="145" t="s">
        <v>141</v>
      </c>
      <c r="C43" s="146"/>
      <c r="D43" s="146"/>
      <c r="E43" s="147"/>
      <c r="F43" s="175">
        <v>1286.24</v>
      </c>
      <c r="G43" s="175">
        <v>33.85</v>
      </c>
      <c r="H43" s="176">
        <f>G43*2</f>
        <v>67.7</v>
      </c>
      <c r="I43" s="175">
        <f t="shared" si="1"/>
        <v>42.3125</v>
      </c>
      <c r="J43" s="180">
        <f t="shared" si="2"/>
        <v>76.162500000000009</v>
      </c>
      <c r="K4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8CBC-1D78-45B2-92F9-662715CE9F55}">
  <sheetPr>
    <tabColor rgb="FFE6CF93"/>
  </sheetPr>
  <dimension ref="A1:G17"/>
  <sheetViews>
    <sheetView workbookViewId="0">
      <selection activeCell="D18" sqref="D18"/>
    </sheetView>
  </sheetViews>
  <sheetFormatPr defaultColWidth="39.7109375" defaultRowHeight="15" x14ac:dyDescent="0.25"/>
  <cols>
    <col min="1" max="1" width="36.85546875" customWidth="1"/>
    <col min="2" max="2" width="25.42578125" customWidth="1"/>
    <col min="3" max="3" width="25.42578125" style="343" customWidth="1"/>
    <col min="4" max="7" width="25.42578125" customWidth="1"/>
  </cols>
  <sheetData>
    <row r="1" spans="1:7" ht="18" x14ac:dyDescent="0.25">
      <c r="A1" s="371" t="s">
        <v>67</v>
      </c>
      <c r="B1" s="372"/>
      <c r="C1" s="372"/>
      <c r="D1" s="372"/>
      <c r="E1" s="372"/>
      <c r="F1" s="372"/>
      <c r="G1" s="373"/>
    </row>
    <row r="2" spans="1:7" ht="18" x14ac:dyDescent="0.25">
      <c r="A2" s="376" t="s">
        <v>216</v>
      </c>
      <c r="B2" s="377"/>
      <c r="C2" s="377"/>
      <c r="D2" s="377"/>
      <c r="E2" s="377"/>
      <c r="F2" s="377"/>
      <c r="G2" s="378"/>
    </row>
    <row r="3" spans="1:7" ht="18" x14ac:dyDescent="0.25">
      <c r="A3" s="376" t="s">
        <v>68</v>
      </c>
      <c r="B3" s="377"/>
      <c r="C3" s="377"/>
      <c r="D3" s="377"/>
      <c r="E3" s="377"/>
      <c r="F3" s="377"/>
      <c r="G3" s="378"/>
    </row>
    <row r="4" spans="1:7" ht="18.75" thickBot="1" x14ac:dyDescent="0.3">
      <c r="A4" s="379" t="s">
        <v>69</v>
      </c>
      <c r="B4" s="380"/>
      <c r="C4" s="380"/>
      <c r="D4" s="380"/>
      <c r="E4" s="380"/>
      <c r="F4" s="380"/>
      <c r="G4" s="381"/>
    </row>
    <row r="5" spans="1:7" ht="18" x14ac:dyDescent="0.25">
      <c r="A5" s="196" t="s">
        <v>70</v>
      </c>
      <c r="B5" s="335" t="s">
        <v>71</v>
      </c>
      <c r="C5" s="335" t="s">
        <v>72</v>
      </c>
      <c r="D5" s="335" t="s">
        <v>73</v>
      </c>
      <c r="E5" s="335" t="s">
        <v>74</v>
      </c>
      <c r="F5" s="335" t="s">
        <v>75</v>
      </c>
      <c r="G5" s="344" t="s">
        <v>76</v>
      </c>
    </row>
    <row r="6" spans="1:7" ht="18" x14ac:dyDescent="0.25">
      <c r="A6" s="77" t="s">
        <v>77</v>
      </c>
      <c r="B6" s="384"/>
      <c r="C6" s="385"/>
      <c r="D6" s="130">
        <f>SUM(B6-C6)/11</f>
        <v>0</v>
      </c>
      <c r="E6" s="130">
        <f>B6-C6-D6</f>
        <v>0</v>
      </c>
      <c r="F6" s="73">
        <v>0.5</v>
      </c>
      <c r="G6" s="129">
        <f>+E6*F6</f>
        <v>0</v>
      </c>
    </row>
    <row r="7" spans="1:7" ht="18" x14ac:dyDescent="0.25">
      <c r="A7" s="77" t="s">
        <v>78</v>
      </c>
      <c r="B7" s="384"/>
      <c r="C7" s="385"/>
      <c r="D7" s="130">
        <f>SUM(B7-C7)/11</f>
        <v>0</v>
      </c>
      <c r="E7" s="130">
        <f>B7-C7-D7</f>
        <v>0</v>
      </c>
      <c r="F7" s="73">
        <v>0.3</v>
      </c>
      <c r="G7" s="129">
        <f>+E7*F7</f>
        <v>0</v>
      </c>
    </row>
    <row r="8" spans="1:7" ht="18" x14ac:dyDescent="0.25">
      <c r="A8" s="77" t="s">
        <v>79</v>
      </c>
      <c r="B8" s="384"/>
      <c r="C8" s="385"/>
      <c r="D8" s="130">
        <f>SUM(B8-C8)/11</f>
        <v>0</v>
      </c>
      <c r="E8" s="130">
        <f>B8-C8-D8</f>
        <v>0</v>
      </c>
      <c r="F8" s="73">
        <v>0.2</v>
      </c>
      <c r="G8" s="129">
        <f>+E8*F8</f>
        <v>0</v>
      </c>
    </row>
    <row r="9" spans="1:7" ht="18" x14ac:dyDescent="0.25">
      <c r="A9" s="192"/>
      <c r="B9" s="193"/>
      <c r="C9" s="342"/>
      <c r="D9" s="382" t="s">
        <v>200</v>
      </c>
      <c r="E9" s="383"/>
      <c r="F9" s="194">
        <f>SUM(F6:F8)</f>
        <v>1</v>
      </c>
      <c r="G9" s="195">
        <f>SUM(G6:G8)</f>
        <v>0</v>
      </c>
    </row>
    <row r="10" spans="1:7" ht="18" x14ac:dyDescent="0.25">
      <c r="A10" s="124"/>
      <c r="B10" s="340"/>
      <c r="C10" s="336"/>
      <c r="D10" s="78"/>
      <c r="E10" s="78"/>
      <c r="F10" s="78"/>
      <c r="G10" s="125"/>
    </row>
    <row r="11" spans="1:7" ht="18" x14ac:dyDescent="0.25">
      <c r="A11" s="333" t="s">
        <v>186</v>
      </c>
      <c r="B11" s="337" t="s">
        <v>81</v>
      </c>
      <c r="C11" s="337" t="s">
        <v>187</v>
      </c>
      <c r="D11" s="284" t="s">
        <v>189</v>
      </c>
      <c r="E11" s="284" t="s">
        <v>82</v>
      </c>
      <c r="F11" s="284" t="s">
        <v>83</v>
      </c>
      <c r="G11" s="332" t="s">
        <v>84</v>
      </c>
    </row>
    <row r="12" spans="1:7" ht="18" x14ac:dyDescent="0.25">
      <c r="A12" s="334" t="s">
        <v>80</v>
      </c>
      <c r="B12" s="386"/>
      <c r="C12" s="387"/>
      <c r="D12" s="388"/>
      <c r="E12" s="389" t="s">
        <v>231</v>
      </c>
      <c r="F12" s="390">
        <v>0.6</v>
      </c>
      <c r="G12" s="391">
        <v>0.4</v>
      </c>
    </row>
    <row r="13" spans="1:7" ht="18" x14ac:dyDescent="0.25">
      <c r="A13" s="77" t="s">
        <v>85</v>
      </c>
      <c r="B13" s="386"/>
      <c r="C13" s="338">
        <v>1</v>
      </c>
      <c r="D13" s="126">
        <f>$C$13*$B$15</f>
        <v>0</v>
      </c>
      <c r="E13" s="127">
        <f>$G$9*$D$13</f>
        <v>0</v>
      </c>
      <c r="F13" s="127">
        <f>$F$12*$E$13</f>
        <v>0</v>
      </c>
      <c r="G13" s="128">
        <f>$G$12*$E$13</f>
        <v>0</v>
      </c>
    </row>
    <row r="14" spans="1:7" ht="18" x14ac:dyDescent="0.25">
      <c r="A14" s="77" t="s">
        <v>86</v>
      </c>
      <c r="B14" s="386"/>
      <c r="C14" s="338">
        <v>0.8</v>
      </c>
      <c r="D14" s="126">
        <f>$C$14*$B$15</f>
        <v>0</v>
      </c>
      <c r="E14" s="127">
        <f>$G$9*$D$14</f>
        <v>0</v>
      </c>
      <c r="F14" s="127">
        <f>$F$12*$E$14</f>
        <v>0</v>
      </c>
      <c r="G14" s="128">
        <f>$G$12*$E$14</f>
        <v>0</v>
      </c>
    </row>
    <row r="15" spans="1:7" ht="18" x14ac:dyDescent="0.25">
      <c r="A15" s="131" t="s">
        <v>87</v>
      </c>
      <c r="B15" s="341">
        <f>B12*B13-B14</f>
        <v>0</v>
      </c>
      <c r="C15" s="338">
        <v>0.6</v>
      </c>
      <c r="D15" s="126">
        <f>$C$15*$B$15</f>
        <v>0</v>
      </c>
      <c r="E15" s="127">
        <f>$G$9*$D$15</f>
        <v>0</v>
      </c>
      <c r="F15" s="127">
        <f>$F$12*$E$15</f>
        <v>0</v>
      </c>
      <c r="G15" s="128">
        <f>$G$12*$E$15</f>
        <v>0</v>
      </c>
    </row>
    <row r="16" spans="1:7" ht="18" x14ac:dyDescent="0.25">
      <c r="A16" s="124"/>
      <c r="B16" s="392"/>
      <c r="C16" s="338">
        <v>0.45</v>
      </c>
      <c r="D16" s="126">
        <f>$C$16*$B$15</f>
        <v>0</v>
      </c>
      <c r="E16" s="127">
        <f>$G$9*$D$16</f>
        <v>0</v>
      </c>
      <c r="F16" s="127">
        <f>$F$12*$E$16</f>
        <v>0</v>
      </c>
      <c r="G16" s="128">
        <f>$G$12*$E$16</f>
        <v>0</v>
      </c>
    </row>
    <row r="17" spans="1:7" ht="18.75" thickBot="1" x14ac:dyDescent="0.3">
      <c r="A17" s="374" t="s">
        <v>188</v>
      </c>
      <c r="B17" s="375"/>
      <c r="C17" s="339">
        <v>0.3</v>
      </c>
      <c r="D17" s="257">
        <f>$C$17*$B$15</f>
        <v>0</v>
      </c>
      <c r="E17" s="258">
        <f>$G$9*$D$17</f>
        <v>0</v>
      </c>
      <c r="F17" s="258">
        <f>$F$12*$E$17</f>
        <v>0</v>
      </c>
      <c r="G17" s="259">
        <f>$G$12*$E$17</f>
        <v>0</v>
      </c>
    </row>
  </sheetData>
  <sheetProtection sheet="1" formatCells="0" formatColumns="0" formatRows="0" insertColumns="0" insertRows="0"/>
  <mergeCells count="6">
    <mergeCell ref="A17:B17"/>
    <mergeCell ref="A1:G1"/>
    <mergeCell ref="A2:G2"/>
    <mergeCell ref="A3:G3"/>
    <mergeCell ref="A4:G4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Awards Rates</vt:lpstr>
      <vt:lpstr>Box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Hayes</dc:creator>
  <cp:lastModifiedBy>Patrick Hayes</cp:lastModifiedBy>
  <cp:lastPrinted>2024-02-16T05:38:54Z</cp:lastPrinted>
  <dcterms:created xsi:type="dcterms:W3CDTF">2023-11-09T05:25:18Z</dcterms:created>
  <dcterms:modified xsi:type="dcterms:W3CDTF">2024-04-08T03:21:16Z</dcterms:modified>
</cp:coreProperties>
</file>